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ymanuel\Desktop\"/>
    </mc:Choice>
  </mc:AlternateContent>
  <bookViews>
    <workbookView xWindow="0" yWindow="0" windowWidth="28800" windowHeight="11205"/>
  </bookViews>
  <sheets>
    <sheet name="Conclusiones" sheetId="29" r:id="rId1"/>
    <sheet name="Hoja1" sheetId="28"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workbook>
</file>

<file path=xl/calcChain.xml><?xml version="1.0" encoding="utf-8"?>
<calcChain xmlns="http://schemas.openxmlformats.org/spreadsheetml/2006/main">
  <c r="O33" i="29" l="1"/>
  <c r="O31" i="29"/>
  <c r="O29" i="29"/>
  <c r="O27" i="29"/>
  <c r="O25" i="29"/>
  <c r="B54" i="28" l="1"/>
  <c r="B53" i="28"/>
  <c r="B19" i="28"/>
  <c r="B6" i="28" l="1"/>
  <c r="B81" i="28" l="1"/>
  <c r="B82" i="28"/>
  <c r="K2" i="28" l="1"/>
  <c r="L2" i="28"/>
  <c r="G2" i="28"/>
  <c r="M2" i="28" l="1"/>
  <c r="B44" i="28" l="1"/>
  <c r="B45" i="28"/>
  <c r="B46" i="28"/>
  <c r="B47" i="28"/>
  <c r="B48" i="28"/>
  <c r="B49" i="28"/>
  <c r="B50" i="28"/>
  <c r="B51" i="28"/>
  <c r="B52"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43" i="28"/>
  <c r="B26" i="28"/>
  <c r="B27" i="28"/>
  <c r="B28" i="28"/>
  <c r="B29" i="28"/>
  <c r="B30" i="28"/>
  <c r="B31" i="28"/>
  <c r="B32" i="28"/>
  <c r="B33" i="28"/>
  <c r="B34" i="28"/>
  <c r="B35" i="28"/>
  <c r="B36" i="28"/>
  <c r="B37" i="28"/>
  <c r="B38" i="28"/>
  <c r="B39" i="28"/>
  <c r="B40" i="28"/>
  <c r="B41" i="28"/>
  <c r="B42" i="28"/>
  <c r="K42" i="28" l="1"/>
  <c r="K41" i="28"/>
  <c r="K40" i="28"/>
  <c r="K39" i="28"/>
  <c r="K38" i="28"/>
  <c r="K37" i="28"/>
  <c r="K36" i="28"/>
  <c r="K35" i="28"/>
  <c r="K34" i="28"/>
  <c r="K33" i="28"/>
  <c r="K32" i="28"/>
  <c r="K31" i="28"/>
  <c r="K30" i="28"/>
  <c r="K29" i="28"/>
  <c r="K28" i="28"/>
  <c r="K27" i="28"/>
  <c r="K26" i="28"/>
  <c r="L42" i="28"/>
  <c r="L41" i="28"/>
  <c r="L40" i="28"/>
  <c r="L39" i="28"/>
  <c r="L38" i="28"/>
  <c r="L37" i="28"/>
  <c r="L36" i="28"/>
  <c r="L35" i="28"/>
  <c r="L34" i="28"/>
  <c r="L33" i="28"/>
  <c r="L32" i="28"/>
  <c r="L31" i="28"/>
  <c r="L30" i="28"/>
  <c r="L29" i="28"/>
  <c r="L28" i="28"/>
  <c r="L27" i="28"/>
  <c r="L26" i="28"/>
  <c r="L54" i="28"/>
  <c r="L53" i="28"/>
  <c r="L52" i="28"/>
  <c r="L51" i="28"/>
  <c r="L50" i="28"/>
  <c r="L49" i="28"/>
  <c r="L48" i="28"/>
  <c r="L47" i="28"/>
  <c r="L46" i="28"/>
  <c r="L45" i="28"/>
  <c r="L44" i="28"/>
  <c r="L43" i="28"/>
  <c r="K54" i="28"/>
  <c r="K53" i="28"/>
  <c r="K52" i="28"/>
  <c r="K51" i="28"/>
  <c r="K50" i="28"/>
  <c r="K49" i="28"/>
  <c r="K48" i="28"/>
  <c r="K47" i="28"/>
  <c r="K46" i="28"/>
  <c r="K45" i="28"/>
  <c r="K44" i="28"/>
  <c r="K43" i="28"/>
  <c r="C54" i="28"/>
  <c r="E54" i="28"/>
  <c r="F54" i="28"/>
  <c r="G54" i="28"/>
  <c r="C53" i="28"/>
  <c r="E53" i="28"/>
  <c r="F53" i="28"/>
  <c r="G53" i="28"/>
  <c r="L68" i="28"/>
  <c r="L67" i="28"/>
  <c r="L66" i="28"/>
  <c r="L65" i="28"/>
  <c r="L64" i="28"/>
  <c r="L63" i="28"/>
  <c r="L62" i="28"/>
  <c r="L61" i="28"/>
  <c r="L60" i="28"/>
  <c r="L59" i="28"/>
  <c r="L58" i="28"/>
  <c r="L57" i="28"/>
  <c r="L56" i="28"/>
  <c r="L55" i="28"/>
  <c r="K68" i="28"/>
  <c r="K67" i="28"/>
  <c r="K66" i="28"/>
  <c r="K65" i="28"/>
  <c r="K64" i="28"/>
  <c r="K63" i="28"/>
  <c r="K62" i="28"/>
  <c r="K61" i="28"/>
  <c r="K60" i="28"/>
  <c r="K59" i="28"/>
  <c r="K58" i="28"/>
  <c r="K57" i="28"/>
  <c r="K56" i="28"/>
  <c r="K55" i="28"/>
  <c r="L82" i="28"/>
  <c r="L81" i="28"/>
  <c r="L80" i="28"/>
  <c r="L79" i="28"/>
  <c r="L78" i="28"/>
  <c r="L77" i="28"/>
  <c r="L76" i="28"/>
  <c r="L75" i="28"/>
  <c r="L74" i="28"/>
  <c r="L73" i="28"/>
  <c r="L72" i="28"/>
  <c r="L71" i="28"/>
  <c r="L70" i="28"/>
  <c r="L69" i="28"/>
  <c r="K82" i="28"/>
  <c r="K81" i="28"/>
  <c r="K80" i="28"/>
  <c r="K79" i="28"/>
  <c r="K78" i="28"/>
  <c r="K77" i="28"/>
  <c r="K76" i="28"/>
  <c r="K75" i="28"/>
  <c r="K74" i="28"/>
  <c r="K73" i="28"/>
  <c r="K72" i="28"/>
  <c r="K71" i="28"/>
  <c r="K70" i="28"/>
  <c r="K69" i="28"/>
  <c r="G33" i="28"/>
  <c r="G41" i="28"/>
  <c r="F30" i="28"/>
  <c r="F38" i="28"/>
  <c r="G35" i="28"/>
  <c r="F32" i="28"/>
  <c r="G29" i="28"/>
  <c r="F26" i="28"/>
  <c r="G32" i="28"/>
  <c r="F37" i="28"/>
  <c r="G34" i="28"/>
  <c r="G42" i="28"/>
  <c r="F31" i="28"/>
  <c r="F39" i="28"/>
  <c r="F40" i="28"/>
  <c r="F42" i="28"/>
  <c r="F28" i="28"/>
  <c r="F29" i="28"/>
  <c r="G27" i="28"/>
  <c r="G28" i="28"/>
  <c r="G36" i="28"/>
  <c r="F33" i="28"/>
  <c r="F41" i="28"/>
  <c r="G37" i="28"/>
  <c r="F34" i="28"/>
  <c r="G31" i="28"/>
  <c r="F36" i="28"/>
  <c r="G30" i="28"/>
  <c r="G38" i="28"/>
  <c r="F27" i="28"/>
  <c r="F35" i="28"/>
  <c r="G39" i="28"/>
  <c r="G40" i="28"/>
  <c r="G82" i="28"/>
  <c r="G74" i="28"/>
  <c r="F71" i="28"/>
  <c r="F79" i="28"/>
  <c r="F81" i="28"/>
  <c r="F69" i="28"/>
  <c r="G75" i="28"/>
  <c r="G81" i="28"/>
  <c r="G73" i="28"/>
  <c r="F72" i="28"/>
  <c r="F80" i="28"/>
  <c r="F73" i="28"/>
  <c r="F75" i="28"/>
  <c r="F77" i="28"/>
  <c r="F78" i="28"/>
  <c r="G80" i="28"/>
  <c r="G72" i="28"/>
  <c r="G79" i="28"/>
  <c r="G70" i="28"/>
  <c r="F74" i="28"/>
  <c r="F82" i="28"/>
  <c r="G78" i="28"/>
  <c r="G69" i="28"/>
  <c r="G76" i="28"/>
  <c r="F70" i="28"/>
  <c r="G77" i="28"/>
  <c r="G71" i="28"/>
  <c r="F76" i="28"/>
  <c r="E81" i="28"/>
  <c r="C79" i="28"/>
  <c r="E82" i="28"/>
  <c r="C80" i="28"/>
  <c r="C81" i="28"/>
  <c r="C82" i="28"/>
  <c r="C75" i="28"/>
  <c r="C76" i="28"/>
  <c r="C77" i="28"/>
  <c r="C78" i="28"/>
  <c r="C51" i="28"/>
  <c r="G44" i="28"/>
  <c r="G52" i="28"/>
  <c r="F49" i="28"/>
  <c r="F43" i="28"/>
  <c r="G45" i="28"/>
  <c r="G43" i="28"/>
  <c r="F50" i="28"/>
  <c r="F51" i="28"/>
  <c r="F45" i="28"/>
  <c r="G50" i="28"/>
  <c r="G51" i="28"/>
  <c r="G46" i="28"/>
  <c r="G47" i="28"/>
  <c r="F44" i="28"/>
  <c r="F52" i="28"/>
  <c r="G48" i="28"/>
  <c r="F48" i="28"/>
  <c r="G49" i="28"/>
  <c r="F46" i="28"/>
  <c r="F47" i="28"/>
  <c r="G62" i="28"/>
  <c r="F59" i="28"/>
  <c r="F67" i="28"/>
  <c r="F55" i="28"/>
  <c r="G68" i="28"/>
  <c r="F65" i="28"/>
  <c r="F58" i="28"/>
  <c r="G63" i="28"/>
  <c r="F60" i="28"/>
  <c r="F68" i="28"/>
  <c r="F61" i="28"/>
  <c r="G56" i="28"/>
  <c r="G64" i="28"/>
  <c r="G57" i="28"/>
  <c r="G65" i="28"/>
  <c r="F62" i="28"/>
  <c r="G58" i="28"/>
  <c r="G66" i="28"/>
  <c r="F63" i="28"/>
  <c r="F57" i="28"/>
  <c r="G59" i="28"/>
  <c r="G67" i="28"/>
  <c r="F56" i="28"/>
  <c r="F64" i="28"/>
  <c r="G60" i="28"/>
  <c r="G61" i="28"/>
  <c r="F66" i="28"/>
  <c r="C74" i="28"/>
  <c r="C34" i="28"/>
  <c r="C30" i="28"/>
  <c r="E29" i="28"/>
  <c r="E33" i="28"/>
  <c r="E37" i="28"/>
  <c r="E41" i="28"/>
  <c r="E30" i="28"/>
  <c r="E34" i="28"/>
  <c r="E38" i="28"/>
  <c r="E42" i="28"/>
  <c r="E27" i="28"/>
  <c r="E31" i="28"/>
  <c r="E35" i="28"/>
  <c r="E39" i="28"/>
  <c r="E26" i="28"/>
  <c r="E28" i="28"/>
  <c r="E32" i="28"/>
  <c r="E36" i="28"/>
  <c r="E40" i="28"/>
  <c r="E72" i="28"/>
  <c r="E76" i="28"/>
  <c r="E80" i="28"/>
  <c r="E73" i="28"/>
  <c r="E77" i="28"/>
  <c r="E69" i="28"/>
  <c r="C70" i="28"/>
  <c r="C69" i="28"/>
  <c r="C73" i="28"/>
  <c r="E70" i="28"/>
  <c r="E74" i="28"/>
  <c r="E78" i="28"/>
  <c r="C71" i="28"/>
  <c r="E71" i="28"/>
  <c r="E75" i="28"/>
  <c r="E79" i="28"/>
  <c r="C72" i="28"/>
  <c r="C41" i="28"/>
  <c r="C37" i="28"/>
  <c r="C33" i="28"/>
  <c r="C29" i="28"/>
  <c r="C50" i="28"/>
  <c r="C46" i="28"/>
  <c r="C42" i="28"/>
  <c r="C38" i="28"/>
  <c r="C43" i="28"/>
  <c r="C47" i="28"/>
  <c r="C40" i="28"/>
  <c r="C36" i="28"/>
  <c r="C32" i="28"/>
  <c r="C28" i="28"/>
  <c r="C49" i="28"/>
  <c r="C45" i="28"/>
  <c r="E44" i="28"/>
  <c r="E48" i="28"/>
  <c r="E52" i="28"/>
  <c r="E45" i="28"/>
  <c r="E49" i="28"/>
  <c r="E43" i="28"/>
  <c r="E46" i="28"/>
  <c r="E50" i="28"/>
  <c r="E47" i="28"/>
  <c r="E51" i="28"/>
  <c r="E58" i="28"/>
  <c r="E62" i="28"/>
  <c r="E66" i="28"/>
  <c r="E59" i="28"/>
  <c r="E63" i="28"/>
  <c r="E67" i="28"/>
  <c r="C59" i="28"/>
  <c r="C63" i="28"/>
  <c r="C62" i="28"/>
  <c r="E56" i="28"/>
  <c r="E60" i="28"/>
  <c r="E64" i="28"/>
  <c r="E68" i="28"/>
  <c r="C56" i="28"/>
  <c r="C60" i="28"/>
  <c r="C64" i="28"/>
  <c r="E57" i="28"/>
  <c r="E61" i="28"/>
  <c r="E65" i="28"/>
  <c r="E55" i="28"/>
  <c r="C57" i="28"/>
  <c r="C61" i="28"/>
  <c r="C65" i="28"/>
  <c r="C58" i="28"/>
  <c r="C55" i="28"/>
  <c r="C26" i="28"/>
  <c r="C39" i="28"/>
  <c r="C35" i="28"/>
  <c r="C31" i="28"/>
  <c r="C27" i="28"/>
  <c r="C48" i="28"/>
  <c r="C44" i="28"/>
  <c r="C52" i="28"/>
  <c r="C68" i="28"/>
  <c r="C67" i="28"/>
  <c r="C66" i="28"/>
  <c r="B3" i="28"/>
  <c r="B4" i="28"/>
  <c r="B5" i="28"/>
  <c r="B7" i="28"/>
  <c r="B8" i="28"/>
  <c r="B9" i="28"/>
  <c r="B10" i="28"/>
  <c r="B11" i="28"/>
  <c r="B12" i="28"/>
  <c r="B13" i="28"/>
  <c r="B14" i="28"/>
  <c r="B15" i="28"/>
  <c r="B16" i="28"/>
  <c r="B17" i="28"/>
  <c r="B18" i="28"/>
  <c r="B20" i="28"/>
  <c r="B21" i="28"/>
  <c r="B22" i="28"/>
  <c r="B23" i="28"/>
  <c r="B24" i="28"/>
  <c r="B25" i="28"/>
  <c r="B2" i="28"/>
  <c r="M44" i="28" l="1"/>
  <c r="M48" i="28"/>
  <c r="M43" i="28"/>
  <c r="M46" i="28"/>
  <c r="M54" i="28"/>
  <c r="M47" i="28"/>
  <c r="M61" i="28"/>
  <c r="M65" i="28"/>
  <c r="M58" i="28"/>
  <c r="M62" i="28"/>
  <c r="M66" i="28"/>
  <c r="M52" i="28"/>
  <c r="M51" i="28"/>
  <c r="M71" i="28"/>
  <c r="M75" i="28"/>
  <c r="M79" i="28"/>
  <c r="M72" i="28"/>
  <c r="M76" i="28"/>
  <c r="M80" i="28"/>
  <c r="M45" i="28"/>
  <c r="M50" i="28"/>
  <c r="M49" i="28"/>
  <c r="M53" i="28"/>
  <c r="M56" i="28"/>
  <c r="M60" i="28"/>
  <c r="M64" i="28"/>
  <c r="M68" i="28"/>
  <c r="M69" i="28"/>
  <c r="M73" i="28"/>
  <c r="M77" i="28"/>
  <c r="M81" i="28"/>
  <c r="M70" i="28"/>
  <c r="M74" i="28"/>
  <c r="M78" i="28"/>
  <c r="M82" i="28"/>
  <c r="M57" i="28"/>
  <c r="M55" i="28"/>
  <c r="M59" i="28"/>
  <c r="M63" i="28"/>
  <c r="M67" i="28"/>
  <c r="M26" i="28"/>
  <c r="M27" i="28"/>
  <c r="M28" i="28"/>
  <c r="M29" i="28"/>
  <c r="M30" i="28"/>
  <c r="M31" i="28"/>
  <c r="M32" i="28"/>
  <c r="M33" i="28"/>
  <c r="M34" i="28"/>
  <c r="M35" i="28"/>
  <c r="M36" i="28"/>
  <c r="M37" i="28"/>
  <c r="M38" i="28"/>
  <c r="M39" i="28"/>
  <c r="M40" i="28"/>
  <c r="M41" i="28"/>
  <c r="M42" i="28"/>
  <c r="N52" i="28" l="1"/>
  <c r="N55" i="28"/>
  <c r="L19" i="28"/>
  <c r="L10" i="28"/>
  <c r="K20" i="28"/>
  <c r="F19" i="28"/>
  <c r="L13" i="28"/>
  <c r="K4" i="28"/>
  <c r="K5" i="28"/>
  <c r="L20" i="28"/>
  <c r="E19" i="28"/>
  <c r="L21" i="28"/>
  <c r="C19" i="28"/>
  <c r="K7" i="28"/>
  <c r="K15" i="28"/>
  <c r="K23" i="28"/>
  <c r="L6" i="28"/>
  <c r="L14" i="28"/>
  <c r="L22" i="28"/>
  <c r="L3" i="28"/>
  <c r="K13" i="28"/>
  <c r="L4" i="28"/>
  <c r="K6" i="28"/>
  <c r="L5" i="28"/>
  <c r="K8" i="28"/>
  <c r="K16" i="28"/>
  <c r="K24" i="28"/>
  <c r="L7" i="28"/>
  <c r="L15" i="28"/>
  <c r="L23" i="28"/>
  <c r="K11" i="28"/>
  <c r="K12" i="28"/>
  <c r="K21" i="28"/>
  <c r="K22" i="28"/>
  <c r="K9" i="28"/>
  <c r="K17" i="28"/>
  <c r="K25" i="28"/>
  <c r="L8" i="28"/>
  <c r="L16" i="28"/>
  <c r="L24" i="28"/>
  <c r="K19" i="28"/>
  <c r="G19" i="28"/>
  <c r="L11" i="28"/>
  <c r="L12" i="28"/>
  <c r="K14" i="28"/>
  <c r="K3" i="28"/>
  <c r="K10" i="28"/>
  <c r="K18" i="28"/>
  <c r="L9" i="28"/>
  <c r="L17" i="28"/>
  <c r="L25" i="28"/>
  <c r="L18" i="28"/>
  <c r="N53" i="28"/>
  <c r="N54" i="28"/>
  <c r="N49" i="28"/>
  <c r="N47" i="28"/>
  <c r="N46" i="28"/>
  <c r="N48" i="28"/>
  <c r="E6" i="28"/>
  <c r="C6" i="28"/>
  <c r="F6" i="28"/>
  <c r="G6" i="28"/>
  <c r="N44" i="28"/>
  <c r="N26" i="28"/>
  <c r="N34" i="28"/>
  <c r="N42" i="28"/>
  <c r="N27" i="28"/>
  <c r="N35" i="28"/>
  <c r="N40" i="28"/>
  <c r="N28" i="28"/>
  <c r="N36" i="28"/>
  <c r="N29" i="28"/>
  <c r="N37" i="28"/>
  <c r="N30" i="28"/>
  <c r="N38" i="28"/>
  <c r="N32" i="28"/>
  <c r="N31" i="28"/>
  <c r="N39" i="28"/>
  <c r="N33" i="28"/>
  <c r="N41" i="28"/>
  <c r="N51" i="28"/>
  <c r="N43" i="28"/>
  <c r="N50" i="28"/>
  <c r="N76" i="28"/>
  <c r="N75" i="28"/>
  <c r="N69" i="28"/>
  <c r="N77" i="28"/>
  <c r="N82" i="28"/>
  <c r="N70" i="28"/>
  <c r="N78" i="28"/>
  <c r="N71" i="28"/>
  <c r="N79" i="28"/>
  <c r="N72" i="28"/>
  <c r="N80" i="28"/>
  <c r="N74" i="28"/>
  <c r="N73" i="28"/>
  <c r="N81" i="28"/>
  <c r="N45" i="28"/>
  <c r="N60" i="28"/>
  <c r="N68" i="28"/>
  <c r="N61" i="28"/>
  <c r="N62" i="28"/>
  <c r="N63" i="28"/>
  <c r="N66" i="28"/>
  <c r="N67" i="28"/>
  <c r="N56" i="28"/>
  <c r="N64" i="28"/>
  <c r="N57" i="28"/>
  <c r="N65" i="28"/>
  <c r="N58" i="28"/>
  <c r="N59" i="28"/>
  <c r="G10" i="28"/>
  <c r="G23" i="28"/>
  <c r="F7" i="28"/>
  <c r="F20" i="28"/>
  <c r="G25" i="28"/>
  <c r="G11" i="28"/>
  <c r="G24" i="28"/>
  <c r="F8" i="28"/>
  <c r="F21" i="28"/>
  <c r="G15" i="28"/>
  <c r="F4" i="28"/>
  <c r="F15" i="28"/>
  <c r="G3" i="28"/>
  <c r="G13" i="28"/>
  <c r="F9" i="28"/>
  <c r="F22" i="28"/>
  <c r="F11" i="28"/>
  <c r="G8" i="28"/>
  <c r="G4" i="28"/>
  <c r="G14" i="28"/>
  <c r="F10" i="28"/>
  <c r="F23" i="28"/>
  <c r="F24" i="28"/>
  <c r="G9" i="28"/>
  <c r="G5" i="28"/>
  <c r="G21" i="28"/>
  <c r="G22" i="28"/>
  <c r="G7" i="28"/>
  <c r="G20" i="28"/>
  <c r="F3" i="28"/>
  <c r="F13" i="28"/>
  <c r="F25" i="28"/>
  <c r="F14" i="28"/>
  <c r="F5" i="28"/>
  <c r="F12" i="28"/>
  <c r="F17" i="28"/>
  <c r="F2" i="28"/>
  <c r="F16" i="28"/>
  <c r="F18" i="28"/>
  <c r="G18" i="28"/>
  <c r="G16" i="28"/>
  <c r="G12" i="28"/>
  <c r="G17" i="28"/>
  <c r="C21" i="28"/>
  <c r="C16" i="28"/>
  <c r="C12" i="28"/>
  <c r="C8" i="28"/>
  <c r="C3" i="28"/>
  <c r="C24" i="28"/>
  <c r="C20" i="28"/>
  <c r="C15" i="28"/>
  <c r="C11" i="28"/>
  <c r="C7" i="28"/>
  <c r="C2" i="28"/>
  <c r="C23" i="28"/>
  <c r="C18" i="28"/>
  <c r="C14" i="28"/>
  <c r="C10" i="28"/>
  <c r="C5" i="28"/>
  <c r="C25" i="28"/>
  <c r="C22" i="28"/>
  <c r="C17" i="28"/>
  <c r="C13" i="28"/>
  <c r="C9" i="28"/>
  <c r="C4" i="28"/>
  <c r="E3" i="28"/>
  <c r="E8" i="28"/>
  <c r="E12" i="28"/>
  <c r="E16" i="28"/>
  <c r="E21" i="28"/>
  <c r="E25" i="28"/>
  <c r="E4" i="28"/>
  <c r="E9" i="28"/>
  <c r="E13" i="28"/>
  <c r="E17" i="28"/>
  <c r="E22" i="28"/>
  <c r="E2" i="28"/>
  <c r="E5" i="28"/>
  <c r="E10" i="28"/>
  <c r="E14" i="28"/>
  <c r="E18" i="28"/>
  <c r="E23" i="28"/>
  <c r="E7" i="28"/>
  <c r="E11" i="28"/>
  <c r="E15" i="28"/>
  <c r="E20" i="28"/>
  <c r="E24" i="28"/>
  <c r="G55" i="28"/>
  <c r="M19" i="28" l="1"/>
  <c r="M15" i="28"/>
  <c r="M22" i="28"/>
  <c r="M10" i="28"/>
  <c r="M3" i="28"/>
  <c r="M23" i="28"/>
  <c r="M20" i="28"/>
  <c r="M21" i="28"/>
  <c r="M13" i="28"/>
  <c r="M14" i="28"/>
  <c r="M6" i="28"/>
  <c r="M18" i="28"/>
  <c r="M25" i="28"/>
  <c r="M17" i="28"/>
  <c r="M9" i="28"/>
  <c r="M12" i="28"/>
  <c r="M11" i="28"/>
  <c r="M24" i="28"/>
  <c r="M16" i="28"/>
  <c r="M8" i="28"/>
  <c r="M7" i="28"/>
  <c r="M5" i="28"/>
  <c r="M4" i="28"/>
  <c r="I54" i="28"/>
  <c r="I19" i="28"/>
  <c r="I53" i="28"/>
  <c r="I6" i="28"/>
  <c r="G26" i="28"/>
  <c r="H6" i="28" s="1"/>
  <c r="N2" i="28" l="1"/>
  <c r="N19" i="28"/>
  <c r="H54" i="28"/>
  <c r="H53" i="28"/>
  <c r="H82" i="28"/>
  <c r="H19" i="28"/>
  <c r="N6" i="28"/>
  <c r="N9" i="28"/>
  <c r="N17" i="28"/>
  <c r="N25" i="28"/>
  <c r="N10" i="28"/>
  <c r="N18" i="28"/>
  <c r="N16" i="28"/>
  <c r="N11" i="28"/>
  <c r="N20" i="28"/>
  <c r="N8" i="28"/>
  <c r="N3" i="28"/>
  <c r="N12" i="28"/>
  <c r="N21" i="28"/>
  <c r="N4" i="28"/>
  <c r="N13" i="28"/>
  <c r="N22" i="28"/>
  <c r="N5" i="28"/>
  <c r="N14" i="28"/>
  <c r="N23" i="28"/>
  <c r="N7" i="28"/>
  <c r="N15" i="28"/>
  <c r="N24" i="28"/>
  <c r="H8" i="28"/>
  <c r="H80" i="28"/>
  <c r="H48" i="28"/>
  <c r="H73" i="28"/>
  <c r="H13" i="28"/>
  <c r="H52" i="28"/>
  <c r="H25" i="28"/>
  <c r="H39" i="28"/>
  <c r="H16" i="28"/>
  <c r="H3" i="28"/>
  <c r="H28" i="28"/>
  <c r="H5" i="28"/>
  <c r="H29" i="28"/>
  <c r="H30" i="28"/>
  <c r="H26" i="28"/>
  <c r="H69" i="28"/>
  <c r="H18" i="28"/>
  <c r="H9" i="28"/>
  <c r="H27" i="28"/>
  <c r="H43" i="28"/>
  <c r="H70" i="28"/>
  <c r="H22" i="28"/>
  <c r="H45" i="28"/>
  <c r="H11" i="28"/>
  <c r="H68" i="28"/>
  <c r="H44" i="28"/>
  <c r="H36" i="28"/>
  <c r="H63" i="28"/>
  <c r="H42" i="28"/>
  <c r="H2" i="28"/>
  <c r="H31" i="28"/>
  <c r="H20" i="28"/>
  <c r="H37" i="28"/>
  <c r="H72" i="28"/>
  <c r="H67" i="28"/>
  <c r="H61" i="28"/>
  <c r="H78" i="28"/>
  <c r="H51" i="28"/>
  <c r="H46" i="28"/>
  <c r="H41" i="28"/>
  <c r="H74" i="28"/>
  <c r="H7" i="28"/>
  <c r="H17" i="28"/>
  <c r="H76" i="28"/>
  <c r="H21" i="28"/>
  <c r="H57" i="28"/>
  <c r="H24" i="28"/>
  <c r="H40" i="28"/>
  <c r="H34" i="28"/>
  <c r="H14" i="28"/>
  <c r="H4" i="28"/>
  <c r="H62" i="28"/>
  <c r="H47" i="28"/>
  <c r="H55" i="28"/>
  <c r="H65" i="28"/>
  <c r="H60" i="28"/>
  <c r="H32" i="28"/>
  <c r="H50" i="28"/>
  <c r="H56" i="28"/>
  <c r="H23" i="28"/>
  <c r="H77" i="28"/>
  <c r="H79" i="28"/>
  <c r="H66" i="28"/>
  <c r="H59" i="28"/>
  <c r="H49" i="28"/>
  <c r="H35" i="28"/>
  <c r="H12" i="28"/>
  <c r="H38" i="28"/>
  <c r="H64" i="28"/>
  <c r="H81" i="28"/>
  <c r="H15" i="28"/>
  <c r="H71" i="28"/>
  <c r="H75" i="28"/>
  <c r="H10" i="28"/>
  <c r="H33" i="28"/>
  <c r="H58" i="28"/>
  <c r="I81" i="28"/>
  <c r="I82" i="28"/>
  <c r="I80" i="28"/>
  <c r="I56" i="28"/>
  <c r="I30" i="28"/>
  <c r="I2" i="28"/>
  <c r="I70" i="28"/>
  <c r="I28" i="28"/>
  <c r="I77" i="28"/>
  <c r="I69" i="28"/>
  <c r="I61" i="28"/>
  <c r="I51" i="28"/>
  <c r="I43" i="28"/>
  <c r="I76" i="28"/>
  <c r="I68" i="28"/>
  <c r="I60" i="28"/>
  <c r="I50" i="28"/>
  <c r="I42" i="28"/>
  <c r="I34" i="28"/>
  <c r="I26" i="28"/>
  <c r="I52" i="28"/>
  <c r="I35" i="28"/>
  <c r="I75" i="28"/>
  <c r="I67" i="28"/>
  <c r="I59" i="28"/>
  <c r="I49" i="28"/>
  <c r="I41" i="28"/>
  <c r="I33" i="28"/>
  <c r="I73" i="28"/>
  <c r="I39" i="28"/>
  <c r="I72" i="28"/>
  <c r="I46" i="28"/>
  <c r="I79" i="28"/>
  <c r="I63" i="28"/>
  <c r="I45" i="28"/>
  <c r="I29" i="28"/>
  <c r="I78" i="28"/>
  <c r="I44" i="28"/>
  <c r="I27" i="28"/>
  <c r="I74" i="28"/>
  <c r="I66" i="28"/>
  <c r="I58" i="28"/>
  <c r="I48" i="28"/>
  <c r="I40" i="28"/>
  <c r="I32" i="28"/>
  <c r="I65" i="28"/>
  <c r="I57" i="28"/>
  <c r="I47" i="28"/>
  <c r="I31" i="28"/>
  <c r="I64" i="28"/>
  <c r="I38" i="28"/>
  <c r="I71" i="28"/>
  <c r="I55" i="28"/>
  <c r="I37" i="28"/>
  <c r="I62" i="28"/>
  <c r="I36" i="28"/>
  <c r="I4" i="28"/>
  <c r="I11" i="28"/>
  <c r="I24" i="28"/>
  <c r="I14" i="28"/>
  <c r="I25" i="28"/>
  <c r="I15" i="28"/>
  <c r="I21" i="28"/>
  <c r="I10" i="28"/>
  <c r="I7" i="28"/>
  <c r="I22" i="28"/>
  <c r="I16" i="28"/>
  <c r="I8" i="28"/>
  <c r="I12" i="28"/>
  <c r="I18" i="28"/>
  <c r="I20" i="28"/>
  <c r="I3" i="28"/>
  <c r="I17" i="28"/>
  <c r="I23" i="28"/>
  <c r="I9" i="28"/>
  <c r="I5" i="28"/>
  <c r="I13" i="28"/>
</calcChain>
</file>

<file path=xl/sharedStrings.xml><?xml version="1.0" encoding="utf-8"?>
<sst xmlns="http://schemas.openxmlformats.org/spreadsheetml/2006/main" count="305" uniqueCount="156">
  <si>
    <t>Oportunidad de Mejora</t>
  </si>
  <si>
    <t>Deficiencia de Control
(Diseño o Ejecución)</t>
  </si>
  <si>
    <t>Deficiencia de Control Mayor
(Diseño y Ejecución)</t>
  </si>
  <si>
    <t>Ambiente de control</t>
  </si>
  <si>
    <t>Componente</t>
  </si>
  <si>
    <t>Lineamiento</t>
  </si>
  <si>
    <t>Presente</t>
  </si>
  <si>
    <t>ID</t>
  </si>
  <si>
    <t>Evaluación</t>
  </si>
  <si>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</si>
  <si>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</si>
  <si>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</si>
  <si>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</si>
  <si>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</si>
  <si>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</si>
  <si>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</si>
  <si>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Si</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</si>
  <si>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</si>
  <si>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</si>
  <si>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</si>
  <si>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</si>
  <si>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</si>
  <si>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</si>
  <si>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</si>
  <si>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</si>
  <si>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</si>
  <si>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</si>
  <si>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</si>
  <si>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</si>
  <si>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</si>
  <si>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</si>
  <si>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</si>
  <si>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</si>
  <si>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</si>
  <si>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</si>
  <si>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</si>
  <si>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</si>
  <si>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</si>
  <si>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</si>
  <si>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</si>
  <si>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</si>
  <si>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</si>
  <si>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</si>
  <si>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</si>
  <si>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</si>
  <si>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</si>
  <si>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</si>
  <si>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</si>
  <si>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</si>
  <si>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</si>
  <si>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</si>
  <si>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</si>
  <si>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</si>
  <si>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</si>
  <si>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</si>
  <si>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</si>
  <si>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</si>
  <si>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</si>
  <si>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</si>
  <si>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</si>
  <si>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</si>
  <si>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</si>
  <si>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</si>
  <si>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</si>
  <si>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</si>
  <si>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</si>
  <si>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</si>
  <si>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</si>
  <si>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</si>
  <si>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</si>
  <si>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</si>
  <si>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</si>
  <si>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</si>
  <si>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</si>
  <si>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</si>
  <si>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</si>
  <si>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</si>
  <si>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</si>
  <si>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</si>
  <si>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</si>
  <si>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</si>
  <si>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</si>
  <si>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</si>
  <si>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</si>
  <si>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</si>
  <si>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</si>
  <si>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</si>
  <si>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</si>
  <si>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</si>
  <si>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</si>
  <si>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</si>
  <si>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</si>
  <si>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</si>
  <si>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</si>
  <si>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</si>
  <si>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</si>
  <si>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</si>
  <si>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</si>
  <si>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</si>
  <si>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</si>
  <si>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</si>
  <si>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</si>
  <si>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</si>
  <si>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</si>
  <si>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</si>
  <si>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</si>
  <si>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</si>
  <si>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</si>
  <si>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</si>
  <si>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</si>
  <si>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</si>
  <si>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</si>
  <si>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</si>
  <si>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</si>
  <si>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</si>
  <si>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</si>
  <si>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</si>
  <si>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</si>
  <si>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</si>
  <si>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</si>
  <si>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</si>
  <si>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</si>
  <si>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</si>
  <si>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</si>
  <si>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</si>
  <si>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</si>
  <si>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</si>
  <si>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</si>
  <si>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</si>
  <si>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</si>
  <si>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</si>
  <si>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</si>
  <si>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</si>
  <si>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</si>
  <si>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</si>
  <si>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</si>
  <si>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</si>
  <si>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</si>
  <si>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</si>
  <si>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</si>
  <si>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</si>
  <si>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r>
      <rPr>
        <sz val="10"/>
        <color theme="1"/>
        <rFont val="Arial"/>
        <family val="2"/>
      </rPr>
      <t>Como resultado de ésta evaluación, se evidencia  que en términos generales se encuentran definidos y funcionando los controles  de acuerdo con la estructura del  MECI, sin embargo  a pesar de ello, se observó que se requiere de una mayor efectividad en la implementación de las acciones dirigidas a fortalecer o mejorar su diseño y/o ejecución, sobre todo en lo relacionado con la suscripción de planes de mejoramiento producto de las autoevaluaciones (2da. línea ) como herramienta que facilita la verificaciónn del avance y/o cumplimiento de las acciones de mejoras implmentadas por la (1era. línea).
Se evidencia igualmente la gestión institucional con respecto a la actualización de manuales de procesos y procedimientos, mapa de riesgos institucional, política de administración de riesgo, entre otras actividades con el fin de mejorar la efectividad  del sistema de control interno.</t>
    </r>
    <r>
      <rPr>
        <sz val="10"/>
        <color rgb="FFC00000"/>
        <rFont val="Arial"/>
        <family val="2"/>
      </rPr>
      <t xml:space="preserve">
</t>
    </r>
  </si>
  <si>
    <t xml:space="preserve">De acuerdo con los resultados de la evaluación, se concluye que los componentes del Modelo Estándar del Control Interno, se encuentran operando de manera integrada, a través de unas series de actividades desarrolladas por la Entidad en cada uno de los componentes de la estructura, implementados a través de la séptima dimensión de control y de la política que la integra, con lo cual se logra cumplir con el objetivo del Modelo Integrado de Planeación y Gestiónntrol Interno, "Desarrollar una cultura organizacional fundamentada en la información, el control y la evaluación, para la toma de decisiones y la mejora continua".
</t>
  </si>
  <si>
    <t>De acuerdo con la evaluación realizada, se concluye que la Contraloría Departamental cuenta dentro de su sistema de control interno con una institucionalidad de líneas de defensa, la cual se institucionalizó con la expedición de la Resolución No. 066 de 2018  en donde se crea y adopta el Modelo Integrado de Planeación y Gestión, que mediante la septima dimensión desarrolla a traves del MECI, las lineas de Defensa; a pesar de ello se requiere de una mayor interiorización del esquema por parte de los servidores públicos, con lo cual se garantiza una toma de decisiones oportunas frente al control.</t>
  </si>
  <si>
    <t>CONTRALORIA GENERAL DEL DEPARTAMENTO ARCHIPIÉLAGO DE SAN ANDRÉS, PROVIDENCIA Y SANTA CATALINA</t>
  </si>
  <si>
    <r>
      <rPr>
        <b/>
        <sz val="9"/>
        <rFont val="Arial"/>
        <family val="2"/>
      </rPr>
      <t xml:space="preserve">FORTALEZAS: 
</t>
    </r>
    <r>
      <rPr>
        <sz val="9"/>
        <rFont val="Arial"/>
        <family val="2"/>
      </rPr>
      <t>1. Se realizó una evaluación para medir el nivel de apropiación de los valores y principios del servidor público.</t>
    </r>
    <r>
      <rPr>
        <sz val="9"/>
        <color rgb="FFFF0000"/>
        <rFont val="Arial"/>
        <family val="2"/>
      </rPr>
      <t xml:space="preserve">
</t>
    </r>
    <r>
      <rPr>
        <sz val="9"/>
        <rFont val="Arial"/>
        <family val="2"/>
      </rPr>
      <t xml:space="preserve">2. El  Plan  Anual de Auditoria correspondiente a la vigencia 2020 y sus modificaciones son aprobadas por el l Comité Institucional de Coordinación de Control Interno; estos reposan en las diferentas actas de Comité.
3. En la actualización de los manuales de procesos y procedimientos de conformidad con la nueva estructura organiza y funcional.
4. Se actualizó la Politica de Administración del Riesgo mediante Resolución No. 178 del mes septiembre de 2020, acorde con los lineamientos de la Guia para la Administración del Riesgo de Gestión y Corrupción y Diseño de Controles en Entidades Publicas.
</t>
    </r>
    <r>
      <rPr>
        <b/>
        <sz val="9"/>
        <color rgb="FFFF0000"/>
        <rFont val="Arial"/>
        <family val="2"/>
      </rPr>
      <t xml:space="preserve">
</t>
    </r>
    <r>
      <rPr>
        <b/>
        <sz val="9"/>
        <rFont val="Arial"/>
        <family val="2"/>
      </rPr>
      <t xml:space="preserve">DEBILIDADES:
</t>
    </r>
    <r>
      <rPr>
        <sz val="9"/>
        <rFont val="Arial"/>
        <family val="2"/>
      </rPr>
      <t>1. En el  nivel de apropiación de los valores y principios del servidor público, una vez aplicada el test de percepción segun  la metodología de la DAFP,  cuyo resultado fue del  57%</t>
    </r>
    <r>
      <rPr>
        <sz val="9"/>
        <color rgb="FFFF0000"/>
        <rFont val="Arial"/>
        <family val="2"/>
      </rPr>
      <t xml:space="preserve">
</t>
    </r>
    <r>
      <rPr>
        <sz val="9"/>
        <color theme="1"/>
        <rFont val="Arial"/>
        <family val="2"/>
      </rPr>
      <t>2. En la elaboración  de la Resolución  por parte  de la Contraloría Auxiliar, con el fin de que se le de cumplimiento a las fechas establecidas , para  el ciclo de evaluación del desempeño, como quedó establecido en el numeral 14 del  PETH.
3.  No se realizó el ajuste en lo correspondiente a la responsabilidad en la ejecución y seguimiento al cumplimiento del  Plan Estratégico de Talento Humano,  teniendo en cuenta la nueva  estructura organizacional de la Entidad.
4.   En la interiorización por parte de los líderes de procesos respecto  a su responsabilidad sobre el desarrollo y mantenimiento del control interno, desde la 1a.  linea de defensa.
5. Establecimento desde el proceso de Talento Humano de los mecanismos de conflicto de intereses, para su aplicación en todos los funcionarios de la entidad y no sólo para los auditores.</t>
    </r>
    <r>
      <rPr>
        <sz val="9"/>
        <color rgb="FFFF0000"/>
        <rFont val="Arial"/>
        <family val="2"/>
      </rPr>
      <t xml:space="preserve">
</t>
    </r>
    <r>
      <rPr>
        <sz val="9"/>
        <color theme="1"/>
        <rFont val="Arial"/>
        <family val="2"/>
      </rPr>
      <t xml:space="preserve">6. En el cumplimiento a cabalidad  de las actividades relacionadas con el retiro del servidor públicol, de acuerdo con lo definido en el Plan Estratégico de Talento Humano de la vigencia fiscal 2020,  como una de las líneas concretas de acción del Plan, en la línea programática Gestión del desempeño.
7. En los ejercicos de seguimiento y evaluación del Plan Estratégico de Talento Humano.
8. No se definio en el Plan Institucional de Formación y Capacitación vigencia 2020 , la evaluación de su impacto.
9, La Entidad no realiza evaluación frente a  los productos y servicios  en los cuales participan los </t>
    </r>
    <r>
      <rPr>
        <sz val="9"/>
        <rFont val="Arial"/>
        <family val="2"/>
      </rPr>
      <t>contratistas de  vinculados para  apoyo a la Gestión.
10. La entidad  cuentan con políticas de operación de los procesos, sin embargo, se observan debilidades en la comunicación e interiorización respecto a la responsabilidades de cada servidor sobre el desarrollo y  mantenimiento del control interno.
11,   En el análisis de la información contable pública.
12.   En la toman decisiones a tiempo para garantizar el cumplimiento de las metas y objetivos.</t>
    </r>
  </si>
  <si>
    <r>
      <rPr>
        <b/>
        <sz val="9"/>
        <color theme="1"/>
        <rFont val="Arial"/>
        <family val="2"/>
      </rPr>
      <t>FORTALEZAS</t>
    </r>
    <r>
      <rPr>
        <sz val="9"/>
        <color theme="1"/>
        <rFont val="Arial"/>
        <family val="2"/>
      </rPr>
      <t>: 
1. En la vigencia 2020, se realizaron actualizaciones  a diferentes  procedimientos,  manuales y otras  herramientas,  con el fin de garantizar la aplicación adecuada de las principales actividades de control .
2. En el mes de octubre se renueva la certificación de calidad con la ISO 9001:2015 y a través del Manual de Calidad, se eviencia la integración de la Norma ISO a la estructura de control.
3. Los riesgos  son monitoreados acorde con la periodicidad establecida en la Política de Administración de Riesgos, adoptado por la entidad.
4, Se cuenta con  roles y usuarios definidos para  ejercer el control en  cada uno de los sistemas de información/aplicativos implementados por la entidad.
5. El diseño de controles de evalua frente a la gestión del riesgo.</t>
    </r>
    <r>
      <rPr>
        <sz val="9"/>
        <color rgb="FFFF0000"/>
        <rFont val="Arial"/>
        <family val="2"/>
      </rPr>
      <t xml:space="preserve">
</t>
    </r>
    <r>
      <rPr>
        <sz val="9"/>
        <color theme="1"/>
        <rFont val="Arial"/>
        <family val="2"/>
      </rPr>
      <t xml:space="preserve">
</t>
    </r>
    <r>
      <rPr>
        <b/>
        <sz val="9"/>
        <color theme="1"/>
        <rFont val="Arial"/>
        <family val="2"/>
      </rPr>
      <t xml:space="preserve">DEBILIDADES:
</t>
    </r>
    <r>
      <rPr>
        <sz val="9"/>
        <color theme="1"/>
        <rFont val="Arial"/>
        <family val="2"/>
      </rPr>
      <t>1. En la revisión para actualización y/o ajustes  de los controles diseñados en la entidad para los diferentes procesos, como resultados de la evaluación y analisis de la efectividad de los mismos por parte de la Oficina de Control Interno.</t>
    </r>
    <r>
      <rPr>
        <sz val="9"/>
        <color rgb="FFFF0000"/>
        <rFont val="Arial"/>
        <family val="2"/>
      </rPr>
      <t xml:space="preserve">
</t>
    </r>
  </si>
  <si>
    <r>
      <rPr>
        <b/>
        <sz val="9"/>
        <color theme="1"/>
        <rFont val="Arial"/>
        <family val="2"/>
      </rPr>
      <t>FORTALEZAS</t>
    </r>
    <r>
      <rPr>
        <sz val="9"/>
        <color theme="1"/>
        <rFont val="Arial"/>
        <family val="2"/>
      </rPr>
      <t>: 
1. El Comité Institucional de Coordinación de Control Interno en sesión ordinaria de fecha 26 de febrero de 2020, aprobó el Plan Anual de Auditoria Interna presentado por la Oficina de Control Interno, igualmente en los meses de junio y septiembre estudia y aprueba sus modificaciones.</t>
    </r>
    <r>
      <rPr>
        <sz val="9"/>
        <color rgb="FFFF0000"/>
        <rFont val="Arial"/>
        <family val="2"/>
      </rPr>
      <t xml:space="preserve">
</t>
    </r>
    <r>
      <rPr>
        <sz val="9"/>
        <color theme="1"/>
        <rFont val="Arial"/>
        <family val="2"/>
      </rPr>
      <t xml:space="preserve">2. Las  Oficna de Planeación y la OCI realizan las evaluaconesn de a cuerdo con lo señalado en la Política de Administración del Riesgo.
3.Se evalúa de forma períodica  información suministrada por los usuarios del sistema de PQRSD para la mejora del sistema.
</t>
    </r>
    <r>
      <rPr>
        <sz val="9"/>
        <color rgb="FFFF0000"/>
        <rFont val="Arial"/>
        <family val="2"/>
      </rPr>
      <t xml:space="preserve">
</t>
    </r>
    <r>
      <rPr>
        <sz val="9"/>
        <color theme="1"/>
        <rFont val="Arial"/>
        <family val="2"/>
      </rPr>
      <t xml:space="preserve">
</t>
    </r>
    <r>
      <rPr>
        <b/>
        <sz val="9"/>
        <color theme="1"/>
        <rFont val="Arial"/>
        <family val="2"/>
      </rPr>
      <t>DEBILIDADES</t>
    </r>
    <r>
      <rPr>
        <sz val="9"/>
        <color theme="1"/>
        <rFont val="Arial"/>
        <family val="2"/>
      </rPr>
      <t xml:space="preserve">: 
1. En la definición  de manera oportuna de las acciones  correctivas correspondientes, como resultado de los reportes de las deficiencias del sistema de control interno por parte de la Alta Dirección.
2. En la oportunidad en la suscripción de los planes de mejoramiento por parte de algunos líderes de procesos, producto de las auditorías internas realizadas por la oficina de Control Interno.
3. No se suscriben planes de mejoramiento producto de las autoevaluaciones.
 </t>
    </r>
  </si>
  <si>
    <t>Del 01 de enero al 30 de junio de 2021</t>
  </si>
  <si>
    <r>
      <rPr>
        <b/>
        <sz val="9"/>
        <color theme="1"/>
        <rFont val="Arial"/>
        <family val="2"/>
      </rPr>
      <t xml:space="preserve">FORTALEZAS: 
</t>
    </r>
    <r>
      <rPr>
        <sz val="9"/>
        <color theme="1"/>
        <rFont val="Arial"/>
        <family val="2"/>
      </rPr>
      <t>1.Se actualiza la Política de Administración del Riesgo mediante la Resolucion  No. 178 del  09 de septiembre de 2020 y  se define en  el alcance los liniamientos para todos los procesos de la entidad.
2.  La entidad elaboró el  Plan Anticorrupción y de Atención al Ciudadano, el mapa de riesgos de corrupción  y se realizan los seguimientos de acuerdo a lo programado.</t>
    </r>
    <r>
      <rPr>
        <b/>
        <sz val="9"/>
        <color theme="1"/>
        <rFont val="Arial"/>
        <family val="2"/>
      </rPr>
      <t xml:space="preserve">
DEBILIDADES: 
</t>
    </r>
    <r>
      <rPr>
        <sz val="9"/>
        <color theme="1"/>
        <rFont val="Arial"/>
        <family val="2"/>
      </rPr>
      <t xml:space="preserve">1. Definición de acciones a seguir una vez se detectan materialización de riesgos, como resultado de  la revsión y valuación  del Mapa de Riesgo cuando se detecta materialzación del msmo.
2. En la evaluación periódica por parte de la ALta Diracción, respecto a las  fallas en los controles (diseño y ejecución) para definir cursos de acción apropiados para su mejora basados en los informes resentados.
3. En el análsis en el impacto sobre  el control interno por cambio en los diferentes niveles organizacionales.
4.  En la Política de Administración del Riesgo vigente a diciembre 2020,  en el  numeral 4, lteral C, en donde se definen el accionar ante los riesgos materializados, no se definen acciones para la Linea de defensa estratégica (Alta dirección y el Comité Institucional de Gestión y Desempeño), ni para la 2da. Línea (oficina asesora de Planeación). 
</t>
    </r>
  </si>
  <si>
    <r>
      <rPr>
        <b/>
        <sz val="9"/>
        <color theme="1"/>
        <rFont val="Arial"/>
        <family val="2"/>
      </rPr>
      <t>FORTALEZAS:</t>
    </r>
    <r>
      <rPr>
        <sz val="9"/>
        <color theme="1"/>
        <rFont val="Arial"/>
        <family val="2"/>
      </rPr>
      <t xml:space="preserve"> 
1. La entidad diseña e implementa sistemas de información administrativos y misionales como: financiero y contable, rendición de cuentas, sistema de PQRSD.</t>
    </r>
    <r>
      <rPr>
        <sz val="9"/>
        <color rgb="FFFF0000"/>
        <rFont val="Arial"/>
        <family val="2"/>
      </rPr>
      <t xml:space="preserve">
</t>
    </r>
    <r>
      <rPr>
        <sz val="9"/>
        <color theme="1"/>
        <rFont val="Arial"/>
        <family val="2"/>
      </rPr>
      <t>2. La entidad dispone de canales de información interna (buzón. pagna web, etc) para las denuncias confidenciales o anónimas de los usuarios internos y externos.
3. Se cuenta con políticas de operación relacionadas con la admiinstración de la nformación, las cuales están definidas en los Planes Institucionales.</t>
    </r>
    <r>
      <rPr>
        <sz val="9"/>
        <color rgb="FFFF0000"/>
        <rFont val="Arial"/>
        <family val="2"/>
      </rPr>
      <t xml:space="preserve">
</t>
    </r>
    <r>
      <rPr>
        <sz val="9"/>
        <color theme="1"/>
        <rFont val="Arial"/>
        <family val="2"/>
      </rPr>
      <t>4. Se cuenta con canales de comunicación externos dfinidos, asociado al tipo de información  a diivulgar</t>
    </r>
    <r>
      <rPr>
        <sz val="9"/>
        <color rgb="FFFF0000"/>
        <rFont val="Arial"/>
        <family val="2"/>
      </rPr>
      <t xml:space="preserve">.
</t>
    </r>
    <r>
      <rPr>
        <sz val="9"/>
        <color theme="1"/>
        <rFont val="Arial"/>
        <family val="2"/>
      </rPr>
      <t>5. Se aplica encuesta de satisfacción a los usuarios externos de la Entidad, y mensualmente se reporta medición de satisfacción y semestralmente se evalua la atención prestada.</t>
    </r>
    <r>
      <rPr>
        <sz val="9"/>
        <color rgb="FFFF0000"/>
        <rFont val="Arial"/>
        <family val="2"/>
      </rPr>
      <t xml:space="preserve"> 
</t>
    </r>
    <r>
      <rPr>
        <b/>
        <sz val="9"/>
        <color theme="1"/>
        <rFont val="Arial"/>
        <family val="2"/>
      </rPr>
      <t>DEBILIDADES</t>
    </r>
    <r>
      <rPr>
        <sz val="9"/>
        <color theme="1"/>
        <rFont val="Arial"/>
        <family val="2"/>
      </rPr>
      <t>: 
1. Falta de socialzación de activdades de control, sobre la integridad, confidencialdad y disponbldad de datos de información definidos en la Polítca de Segurdad de la Información.
2. En la actualización del procedimiento de PQRSD, de acuerdo con la nueva estructura orgánica y funcional de la entidad.  
3. En  los mecanismo de comunicación interna  utilizados para dar a conocer  los objetivos y metas estretégcas de manera tal que se garantice que todo el personal entienda su papel en la consecución de los mismos.
4. En la implementación de mecanismos de control efectivos que garanticen la integridad y disponibilidad de la información relevante.</t>
    </r>
    <r>
      <rPr>
        <sz val="9"/>
        <color rgb="FFFF0000"/>
        <rFont val="Arial"/>
        <family val="2"/>
      </rPr>
      <t xml:space="preserve">
</t>
    </r>
    <r>
      <rPr>
        <sz val="9"/>
        <color theme="1"/>
        <rFont val="Arial"/>
        <family val="2"/>
      </rPr>
      <t>5. En la implementación de políticas y procedimientos  que faciltan una comunicación interna efectiva.
6. En la evaluación períodica  de la efectivdad de los canales de comunicación.</t>
    </r>
  </si>
  <si>
    <r>
      <rPr>
        <b/>
        <sz val="9"/>
        <color theme="1"/>
        <rFont val="Arial"/>
        <family val="2"/>
      </rPr>
      <t>FORTALEZAS:</t>
    </r>
    <r>
      <rPr>
        <sz val="9"/>
        <color theme="1"/>
        <rFont val="Arial"/>
        <family val="2"/>
      </rPr>
      <t xml:space="preserve"> 
1. Se adopta mediante la Resolución  054 del 23 de febrero de 2021,  el Plan de Acción  de Comunicaciones Internas y Externas de la Contraloría Departamental para la vigencia 2021.
2. La entidad cuenta con sistemas de información administrativos y misionales: Programa financiero y contable,  de rendición de cuentas, sistema de PQRSD, que permiten la captura de información.
3. Se realiza seguimiento mensual en donde se analiza el nivel de atisfacción de los usuarios externos, a traves de encuestas a satisfacción diligenciadas ante la solicitud de servicios.
4. En el Plan Institucional de Comunicaciones se tienen definidas las lineas estrategicas: 1) comunicación corporativa y organizacional, 2) Comunicación Informativa y de comunicación y 3) Comunicación transversal a la gestión y la movilización social.  Además se definen en 3 niveles de planeación: 1) La estratégica, 2) La Táctica y 3) La operativa. </t>
    </r>
    <r>
      <rPr>
        <sz val="9"/>
        <color rgb="FFFF0000"/>
        <rFont val="Arial"/>
        <family val="2"/>
      </rPr>
      <t xml:space="preserve">
</t>
    </r>
    <r>
      <rPr>
        <b/>
        <sz val="9"/>
        <color theme="1"/>
        <rFont val="Arial"/>
        <family val="2"/>
      </rPr>
      <t>DEBILIDADES</t>
    </r>
    <r>
      <rPr>
        <sz val="9"/>
        <color theme="1"/>
        <rFont val="Arial"/>
        <family val="2"/>
      </rPr>
      <t>: 
1.</t>
    </r>
    <r>
      <rPr>
        <sz val="9"/>
        <color rgb="FFFF0000"/>
        <rFont val="Arial"/>
        <family val="2"/>
      </rPr>
      <t xml:space="preserve"> </t>
    </r>
    <r>
      <rPr>
        <sz val="9"/>
        <color theme="1"/>
        <rFont val="Arial"/>
        <family val="2"/>
      </rPr>
      <t>No se define de manera clara en el Plan Anual de Comunicaciones, quien es el responsable de ejecutar las actividades definidas, solo se define la Dependencia a cargo.</t>
    </r>
    <r>
      <rPr>
        <sz val="9"/>
        <color rgb="FFFF0000"/>
        <rFont val="Arial"/>
        <family val="2"/>
      </rPr>
      <t xml:space="preserve">
</t>
    </r>
    <r>
      <rPr>
        <sz val="9"/>
        <color theme="1"/>
        <rFont val="Arial"/>
        <family val="2"/>
      </rPr>
      <t xml:space="preserve">2. El Procedimiento para el trámite de la  PQRSD, se encuentra desactualizada teniendo en cuenta la nueva estructura organiza y funcional de la Entidad.
3. En  la implementación de políticas y procedimientos  que faciliten una comunicación interna efectiva.
4. En   los mecanismo de comunicación interna  utilizados para dar a conocer  los objetivos y metas estretégcas de manera tal que se garantice que todo el personal entienda su papel en la consecución de los mismos.
5. En la implementación y socialzación de activdades de control, sobre la integridad, confidencialdad y disponbldad de datos definidos como relevantes.
6.  En la evaluación períodica  de la efectivdad de los canales de comunicación.
7. No se cuenta con procedimiento para la evaluación períodica  que permita medir la efectividad  de los canales de comunicación con partes  externas, así como su contenido de tal forma que contribuyan a la mejora de los mismo.
</t>
    </r>
  </si>
  <si>
    <r>
      <rPr>
        <b/>
        <sz val="9"/>
        <color theme="1"/>
        <rFont val="Arial"/>
        <family val="2"/>
      </rPr>
      <t>FORTALEZAS</t>
    </r>
    <r>
      <rPr>
        <sz val="9"/>
        <color theme="1"/>
        <rFont val="Arial"/>
        <family val="2"/>
      </rPr>
      <t xml:space="preserve">: 
1.Se promueve la identificación y análisis del riesgo desde el direccionamiento o planeación estratégica.
2. Se aprueba el Plan Anual de Auditorías Internas vigencia 2021 de la Oficina de Control Interno, en reunión de Comité Institucional de Control Interno.
3. La realización de seguimiento y moniotreo de las actividades contenidas en los diferentes planes institucionales, de acuerdo a la periodicidad definida en la entidad.
4. Ejecución de auditoría interna de gestión al proceso de adquisición de bienes y servicios
</t>
    </r>
    <r>
      <rPr>
        <sz val="9"/>
        <color rgb="FFFF0000"/>
        <rFont val="Arial"/>
        <family val="2"/>
      </rPr>
      <t xml:space="preserve">
</t>
    </r>
    <r>
      <rPr>
        <sz val="9"/>
        <color theme="1"/>
        <rFont val="Arial"/>
        <family val="2"/>
      </rPr>
      <t xml:space="preserve">
</t>
    </r>
    <r>
      <rPr>
        <b/>
        <sz val="9"/>
        <color theme="1"/>
        <rFont val="Arial"/>
        <family val="2"/>
      </rPr>
      <t>DEBILIDADES</t>
    </r>
    <r>
      <rPr>
        <sz val="9"/>
        <color theme="1"/>
        <rFont val="Arial"/>
        <family val="2"/>
      </rPr>
      <t>: 
1. La alta dirección no siempre verifica que la autoridad y responsabilidad asignada a los diferentes servidores, permiten el flujo de información y el logro de los objetivos de la entidad.</t>
    </r>
    <r>
      <rPr>
        <sz val="9"/>
        <color rgb="FFFF0000"/>
        <rFont val="Arial"/>
        <family val="2"/>
      </rPr>
      <t xml:space="preserve">
</t>
    </r>
    <r>
      <rPr>
        <sz val="9"/>
        <color theme="1"/>
        <rFont val="Arial"/>
        <family val="2"/>
      </rPr>
      <t xml:space="preserve">2. En la oportunidad en la suscripción de los planes de mejoramiento por parte de algunos líderes de procesos, producto de las auditorías internas realizadas por la oficina de Control Interno.
3. No se suscriben planes de mejoramiento producto de las autoevaluaciones.
 </t>
    </r>
  </si>
  <si>
    <r>
      <rPr>
        <b/>
        <sz val="9"/>
        <rFont val="Arial"/>
        <family val="2"/>
      </rPr>
      <t xml:space="preserve">FORTALEZAS: 
</t>
    </r>
    <r>
      <rPr>
        <sz val="9"/>
        <color theme="1"/>
        <rFont val="Arial"/>
        <family val="2"/>
      </rPr>
      <t xml:space="preserve">1.Una vez  estructurada la Política de Administración de Riesgos,  por parte de la Oficina Asesora de Planeación, como segunda línea de defensa en la entidad, en el Comité Institucional de Control Interno, en  cumplimiento de sus funciones  somete el mismo para su aprobación. 
2.  El  Plan  Anual de Auditoria Internas  correspondiente a la vigencia 2021 y su modificación son aprobados en reunión del Comité Institucional de Coordinación de Control Interno.
3. Se actualizó la Política de Administración de Riesgos por medio de la Resolución 158 del 21 de junio de 2021.
4. Mediante la Resolución No. 020 del 29 de enero del 2021, se adopta el Plan Anticorrupción y de Atención al Ciudadano, el cual contiene como uno de sus componentes el Mapa de Riesgo de Corrupción
</t>
    </r>
    <r>
      <rPr>
        <b/>
        <sz val="9"/>
        <color rgb="FFFF0000"/>
        <rFont val="Arial"/>
        <family val="2"/>
      </rPr>
      <t xml:space="preserve">
</t>
    </r>
    <r>
      <rPr>
        <b/>
        <sz val="9"/>
        <rFont val="Arial"/>
        <family val="2"/>
      </rPr>
      <t xml:space="preserve">DEBILIDADES:
</t>
    </r>
    <r>
      <rPr>
        <sz val="9"/>
        <color theme="1"/>
        <rFont val="Arial"/>
        <family val="2"/>
      </rPr>
      <t>1. Promover que la Alta Dirección participe en las actividades de socialización del código de integridad y principios del servicio público, el cual fue  modificado mediante la Resolución 102 de abril de 2021 y desde el sistema de control interno efectuar su verificación.</t>
    </r>
    <r>
      <rPr>
        <b/>
        <sz val="9"/>
        <color theme="1"/>
        <rFont val="Arial"/>
        <family val="2"/>
      </rPr>
      <t xml:space="preserve">
</t>
    </r>
    <r>
      <rPr>
        <sz val="9"/>
        <color theme="1"/>
        <rFont val="Arial"/>
        <family val="2"/>
      </rPr>
      <t xml:space="preserve">2. De acuerdo con lo señalado en el Plan Institucional de Formación y Capacitaciones vigencia 2021, el objetivo del plan está orientado al desarrollo de las capacidades, destrezas, habilidades, valores y competencias fundamentales, con miras a propiciar su eficacia personal, grupal y organizacional, de manera que se posibilite el desarrollo profesional de los empleados y el mejoramiento en la prestación de los servicios; sin embargo no se evalúa el impacto del Plan, solo se define un indicador de eficacia, es decir se evalua la realización del número de actividades programadas.
3. No se evidenció evaluación frente a los productos y servicios en los cuales participan los contratistas de apoyo, lo que se realiza respecto a los servicios prestados es la certificación por parte de los supervisores del recibo a satisfacción de los servicios prestados.  
4.  En la elaboración  de la Resolución  por parte  de la Secretaria General, con el fin de que se le de cumplimiento a las fechas establecidas , para  el ciclo de evaluación del desempeño, como quedó establecido en el numeral 14 del  PETH.
5. En el establecimento desde el proceso de Talento Humano de los mecanismos de conflicto de intereses, para su aplicación en todos los funcionarios de la entidad y no sólo para los auditores.
6. En el reporte oportuno en temas claves para la toma de decisiones, atendiendo las líneas de defensa.
7.  No se evalua el impacto del Plan  Instituciona de Capacitación , solo se define indicador de eficacia, es decir se evalua la realización del número de actividades programadas.
8. En la evaluación de los servicios en los cuales participan los contratistas de apoyo  a la gestión.
9. En la oportunidad en la toma de decisiones  frente a la información suministrada por la 2da y 3ra linea de defensa para garantizar las metas y objetivos propuestos.
</t>
    </r>
  </si>
  <si>
    <r>
      <rPr>
        <b/>
        <sz val="9"/>
        <color theme="1"/>
        <rFont val="Arial"/>
        <family val="2"/>
      </rPr>
      <t xml:space="preserve">FORTALEZAS: 
</t>
    </r>
    <r>
      <rPr>
        <sz val="9"/>
        <color theme="1"/>
        <rFont val="Arial"/>
        <family val="2"/>
      </rPr>
      <t xml:space="preserve">1. Se modifica  mediante la Resolución 118 del 19 de abril de 2021 el Mapa de Riesgos Institucional y de Corrupción de la Contraloría General del Departamento, en cuanto a los controles y periodicidad establecida en los procesos de Auditoria, Administrativo Sancionatorio, Responsabilidad Fiscal, Jurisdicción Coactiva, Talento Humano, Gestión Financiera y Gestión Documental.
2. Se actualizó la Politica de Administración del Riesgo mediante la Resolución 158 del 21 de junio de 2021 , acorde con los lineamientos de la Guia para la Administración del Riesgo de Gestión y Corrupción y Diseño de Controles en Entidades Públicas.
3. Se socializa y se aprueba modificación del Manual de Calidad, en el cual  se modifica la matriz DOFA, la caracterización de procesos y se modifican los objetivos de los procesos de cobro coactivo, infraestructura,  participación ciudadana, responsabilidad fiscal y talento humano, en atención a la nueva estructura institucional, entre otros. 
4. Se elaboraron y publicaron todos los planes institucionales de la vigencia dentro de los términos legales establecidos para ello.
5.En el documento Política de Admiistración de Riesgo, en el  título en donde se define el accionar ante riesgos materializados,  se definieron  las acciones para la línea de defensa estratégica (alta dirección y Comité Institucional de Gestión y Desempeño) yi para la 2da. Linea ( Oficina Asesora de Planeación).
6. Se establece de manera clara en la Política de Riesgos, la periodicidad para el monitoreo por parte de la Alta Dirección de los riesgos de corrupción.  </t>
    </r>
    <r>
      <rPr>
        <b/>
        <sz val="9"/>
        <color theme="1"/>
        <rFont val="Arial"/>
        <family val="2"/>
      </rPr>
      <t xml:space="preserve">
DEBILIDADES: 
</t>
    </r>
    <r>
      <rPr>
        <sz val="9"/>
        <color theme="1"/>
        <rFont val="Arial"/>
        <family val="2"/>
      </rPr>
      <t>1. No se realiza  por parte de la Alta Dirección un monitoreo adecuado a los riesgos aceptados, para revisar que sus condiciones no hayan cambiado y para así definir la pertinencia de sostenerlo o ajustarlo.  
2. Se realiza el monitoreo a los riesgos institucionales  por parte de los líderes de procesos y se realizan los reportes por parte de la segunda y tercera línea de defensa,  de acuerdo a sus roles y responsabilidades definidas en la Política de Administración de Riesgos para lo de su competencia, pero no se analiza el impacto sobre el control interno por cambio en los diferentes niveles de la organización. 
3. En el monitoreo de los cambios en el enterno (interno y externo), que puedan afectar la efectividad del sistema de control interno.
4. En la gestión del riesgo teniendo en cuenta lo definido en la política de riesgo de la entidad</t>
    </r>
    <r>
      <rPr>
        <sz val="9"/>
        <color rgb="FF0070C0"/>
        <rFont val="Arial"/>
        <family val="2"/>
      </rPr>
      <t xml:space="preserve">.
</t>
    </r>
    <r>
      <rPr>
        <sz val="9"/>
        <color theme="1"/>
        <rFont val="Arial"/>
        <family val="2"/>
      </rPr>
      <t xml:space="preserve">
</t>
    </r>
  </si>
  <si>
    <r>
      <rPr>
        <b/>
        <sz val="9"/>
        <color theme="1"/>
        <rFont val="Arial"/>
        <family val="2"/>
      </rPr>
      <t>FORTALEZAS</t>
    </r>
    <r>
      <rPr>
        <sz val="9"/>
        <color theme="1"/>
        <rFont val="Arial"/>
        <family val="2"/>
      </rPr>
      <t xml:space="preserve">: 
1. Seactualizó el Manual de Calidad,  de la Contraloría Departamental.
2. En la Política de Administración de Riesgos, se tienen establecidos los roles y responsabilidades frente al riesgo, de acuerdo con las funciones definidas al interior de la Entidad. 
3. Se cuenta con roles y usuarios, para cada uno de los sistemas de información/aplicativos implementados por la entidad, los perfiles de usuarios son definidos de acuerdo con la función y cargo de los usuarios que acceden a él. 
4. Actualización del Manual de Procesos y Procedimientos de la Contraloría Departamental, como herramienta que sirve de soporte para el desarrollo de las acciones, que en forma cotidiana la entidad realiza.
5. Se realizó la evaluación anual al Mapa de Riesgo Institucional, en el cual se analiza el diseño  y efectividad de los controles frente a la gestión del riesgo
</t>
    </r>
    <r>
      <rPr>
        <b/>
        <sz val="9"/>
        <color theme="1"/>
        <rFont val="Arial"/>
        <family val="2"/>
      </rPr>
      <t xml:space="preserve">DEBILIDADES:
</t>
    </r>
    <r>
      <rPr>
        <sz val="9"/>
        <color theme="1"/>
        <rFont val="Arial"/>
        <family val="2"/>
      </rPr>
      <t>1. Se actualizan los Manuales de acuerdo con la nueva estructura organizacional,  sin embargo no se ha realizado un ejercicio de socialización efectiva que permita analizar de manera conjunta la articulación de todos los procesos institucionales.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</si>
</sst>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37" x14ac:knownFonts="1">
    <font>
      <sz val="10"/>
      <color theme="1"/>
      <name val="Arial"/>
      <family val="2"/>
    </font>
    <font>
      <b/>
      <sz val="10"/>
      <color theme="1"/>
      <name val="Arial"/>
      <family val="2"/>
    </font>
    <font>
      <b/>
      <sz val="10"/>
      <color indexed="18"/>
      <name val="Arial"/>
      <family val="2"/>
    </font>
    <font>
      <sz val="10"/>
      <name val="Arial"/>
      <family val="2"/>
    </font>
    <font>
      <b/>
      <i/>
      <sz val="10"/>
      <name val="Arial"/>
      <family val="2"/>
    </font>
    <font>
      <b/>
      <sz val="12"/>
      <color theme="0"/>
      <name val="Arial"/>
      <family val="2"/>
    </font>
    <font>
      <b/>
      <sz val="12"/>
      <name val="Arial"/>
      <family val="2"/>
    </font>
    <font>
      <sz val="10"/>
      <color theme="1"/>
      <name val="Calibri"/>
      <family val="2"/>
      <scheme val="minor"/>
    </font>
    <font>
      <b/>
      <i/>
      <sz val="10"/>
      <color theme="1"/>
      <name val="Arial"/>
      <family val="2"/>
    </font>
    <font>
      <sz val="12"/>
      <name val="Times New Roman"/>
      <family val="1"/>
    </font>
    <font>
      <b/>
      <sz val="11"/>
      <name val="Arial Narrow"/>
      <family val="2"/>
    </font>
    <font>
      <sz val="11"/>
      <name val="Arial Narrow"/>
      <family val="2"/>
    </font>
    <font>
      <sz val="11"/>
      <color theme="1"/>
      <name val="Arial Narrow"/>
      <family val="2"/>
    </font>
    <font>
      <b/>
      <sz val="11"/>
      <color theme="0"/>
      <name val="Arial Narrow"/>
      <family val="2"/>
    </font>
    <font>
      <sz val="11"/>
      <color theme="0"/>
      <name val="Arial Narrow"/>
      <family val="2"/>
    </font>
    <font>
      <sz val="10"/>
      <color rgb="FFFF0000"/>
      <name val="Arial"/>
      <family val="2"/>
    </font>
    <font>
      <b/>
      <sz val="10"/>
      <color rgb="FFFF0000"/>
      <name val="Arial"/>
      <family val="2"/>
    </font>
    <font>
      <b/>
      <sz val="12"/>
      <color rgb="FFFF0000"/>
      <name val="Arial"/>
      <family val="2"/>
    </font>
    <font>
      <b/>
      <sz val="18"/>
      <color theme="0"/>
      <name val="Arial"/>
      <family val="2"/>
    </font>
    <font>
      <sz val="20"/>
      <color rgb="FFFF0000"/>
      <name val="Arial"/>
      <family val="2"/>
    </font>
    <font>
      <b/>
      <sz val="16"/>
      <color theme="1"/>
      <name val="Arial"/>
      <family val="2"/>
    </font>
    <font>
      <sz val="20"/>
      <color theme="1"/>
      <name val="Arial Narrow"/>
      <family val="2"/>
    </font>
    <font>
      <b/>
      <sz val="20"/>
      <color theme="0"/>
      <name val="Arial Narrow"/>
      <family val="2"/>
    </font>
    <font>
      <b/>
      <sz val="20"/>
      <color theme="0"/>
      <name val="Arial"/>
      <family val="2"/>
    </font>
    <font>
      <b/>
      <sz val="10"/>
      <name val="Arial"/>
      <family val="2"/>
    </font>
    <font>
      <b/>
      <u/>
      <sz val="12"/>
      <color theme="0"/>
      <name val="Arial"/>
      <family val="2"/>
    </font>
    <font>
      <sz val="18"/>
      <color theme="1"/>
      <name val="Arial"/>
      <family val="2"/>
    </font>
    <font>
      <sz val="25"/>
      <color theme="1"/>
      <name val="Arial"/>
      <family val="2"/>
    </font>
    <font>
      <sz val="9"/>
      <color theme="1"/>
      <name val="Arial"/>
      <family val="2"/>
    </font>
    <font>
      <sz val="10"/>
      <color rgb="FFC00000"/>
      <name val="Arial"/>
      <family val="2"/>
    </font>
    <font>
      <b/>
      <sz val="9"/>
      <color theme="1"/>
      <name val="Arial"/>
      <family val="2"/>
    </font>
    <font>
      <b/>
      <sz val="9"/>
      <color rgb="FFFF0000"/>
      <name val="Arial"/>
      <family val="2"/>
    </font>
    <font>
      <sz val="9"/>
      <color rgb="FFFF0000"/>
      <name val="Arial"/>
      <family val="2"/>
    </font>
    <font>
      <b/>
      <sz val="9"/>
      <name val="Arial"/>
      <family val="2"/>
    </font>
    <font>
      <sz val="9"/>
      <name val="Arial"/>
      <family val="2"/>
    </font>
    <font>
      <sz val="9"/>
      <color rgb="FFC00000"/>
      <name val="Arial"/>
      <family val="2"/>
    </font>
    <font>
      <sz val="9"/>
      <color rgb="FF0070C0"/>
      <name val="Arial"/>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51"/>
        <bgColor indexed="64"/>
      </patternFill>
    </fill>
    <fill>
      <patternFill patternType="solid">
        <fgColor rgb="FF83A343"/>
        <bgColor indexed="64"/>
      </patternFill>
    </fill>
    <fill>
      <patternFill patternType="solid">
        <fgColor rgb="FFFFCC00"/>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rgb="FF00B050"/>
        <bgColor indexed="64"/>
      </patternFill>
    </fill>
    <fill>
      <patternFill patternType="solid">
        <fgColor theme="4" tint="-0.249977111117893"/>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auto="1"/>
      </top>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style="hair">
        <color rgb="FF81829A"/>
      </left>
      <right style="hair">
        <color rgb="FF81829A"/>
      </right>
      <top style="hair">
        <color rgb="FF81829A"/>
      </top>
      <bottom style="hair">
        <color rgb="FF81829A"/>
      </bottom>
      <diagonal/>
    </border>
    <border>
      <left style="thin">
        <color rgb="FF81829A"/>
      </left>
      <right style="thin">
        <color rgb="FF81829A"/>
      </right>
      <top style="thin">
        <color rgb="FF81829A"/>
      </top>
      <bottom style="thin">
        <color rgb="FF81829A"/>
      </bottom>
      <diagonal/>
    </border>
    <border>
      <left style="hair">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hair">
        <color rgb="FF81829A"/>
      </bottom>
      <diagonal/>
    </border>
    <border>
      <left style="thin">
        <color rgb="FF81829A"/>
      </left>
      <right/>
      <top style="hair">
        <color rgb="FF81829A"/>
      </top>
      <bottom style="thin">
        <color rgb="FF81829A"/>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s>
  <cellStyleXfs count="5">
    <xf numFmtId="0" fontId="0" fillId="0" borderId="0"/>
    <xf numFmtId="0" fontId="2" fillId="4" borderId="0"/>
    <xf numFmtId="0" fontId="7" fillId="0" borderId="0"/>
    <xf numFmtId="0" fontId="3" fillId="0" borderId="0"/>
    <xf numFmtId="0" fontId="9" fillId="0" borderId="0"/>
  </cellStyleXfs>
  <cellXfs count="99">
    <xf numFmtId="0" fontId="0" fillId="0" borderId="0" xfId="0"/>
    <xf numFmtId="0" fontId="5" fillId="0" borderId="0" xfId="0" applyFont="1" applyFill="1" applyBorder="1" applyAlignment="1">
      <alignment vertical="center"/>
    </xf>
    <xf numFmtId="0" fontId="6" fillId="0" borderId="0" xfId="0" applyFont="1" applyFill="1" applyBorder="1" applyAlignment="1">
      <alignment horizontal="center" vertical="center" wrapText="1"/>
    </xf>
    <xf numFmtId="0" fontId="0" fillId="0" borderId="0" xfId="0" applyBorder="1"/>
    <xf numFmtId="0" fontId="0" fillId="0" borderId="0" xfId="0" applyFill="1" applyBorder="1"/>
    <xf numFmtId="0" fontId="0" fillId="0" borderId="0" xfId="0" applyBorder="1" applyAlignment="1">
      <alignment horizontal="center"/>
    </xf>
    <xf numFmtId="0" fontId="0" fillId="0" borderId="0" xfId="0" applyBorder="1" applyAlignment="1">
      <alignment horizontal="left"/>
    </xf>
    <xf numFmtId="0" fontId="0" fillId="2" borderId="16" xfId="0" applyFill="1" applyBorder="1"/>
    <xf numFmtId="0" fontId="0" fillId="2" borderId="17" xfId="0" applyFill="1" applyBorder="1"/>
    <xf numFmtId="0" fontId="0" fillId="2" borderId="18" xfId="0" applyFill="1" applyBorder="1"/>
    <xf numFmtId="0" fontId="0" fillId="2" borderId="19" xfId="0" applyFill="1" applyBorder="1"/>
    <xf numFmtId="0" fontId="0" fillId="2" borderId="0" xfId="0" applyFill="1" applyBorder="1"/>
    <xf numFmtId="0" fontId="0" fillId="2" borderId="20" xfId="0" applyFill="1" applyBorder="1"/>
    <xf numFmtId="0" fontId="6" fillId="2" borderId="5" xfId="0" applyFont="1" applyFill="1" applyBorder="1" applyAlignment="1">
      <alignment horizontal="center" vertical="center"/>
    </xf>
    <xf numFmtId="0" fontId="6" fillId="2" borderId="20" xfId="0" applyFont="1" applyFill="1" applyBorder="1" applyAlignment="1">
      <alignment vertical="center"/>
    </xf>
    <xf numFmtId="0" fontId="5" fillId="2" borderId="0" xfId="0" applyFont="1" applyFill="1" applyBorder="1" applyAlignment="1">
      <alignment vertical="center"/>
    </xf>
    <xf numFmtId="0" fontId="6" fillId="2" borderId="0" xfId="0" applyFont="1" applyFill="1" applyBorder="1" applyAlignment="1">
      <alignment vertical="center"/>
    </xf>
    <xf numFmtId="0" fontId="6" fillId="2" borderId="0" xfId="0" applyFont="1" applyFill="1" applyBorder="1" applyAlignment="1">
      <alignment horizontal="center" vertical="center"/>
    </xf>
    <xf numFmtId="0" fontId="6" fillId="2" borderId="0" xfId="0" applyFont="1" applyFill="1" applyBorder="1" applyAlignment="1">
      <alignment horizontal="left" vertical="center"/>
    </xf>
    <xf numFmtId="0" fontId="4" fillId="2" borderId="0" xfId="0" applyFont="1" applyFill="1" applyBorder="1" applyAlignment="1">
      <alignment vertical="center"/>
    </xf>
    <xf numFmtId="0" fontId="8" fillId="2" borderId="0" xfId="0" applyFont="1" applyFill="1" applyBorder="1"/>
    <xf numFmtId="0" fontId="0" fillId="2" borderId="21" xfId="0" applyFill="1" applyBorder="1"/>
    <xf numFmtId="0" fontId="0" fillId="2" borderId="22" xfId="0" applyFill="1" applyBorder="1"/>
    <xf numFmtId="0" fontId="0" fillId="2" borderId="23" xfId="0" applyFill="1" applyBorder="1"/>
    <xf numFmtId="0" fontId="0" fillId="2" borderId="0" xfId="0" applyFill="1"/>
    <xf numFmtId="0" fontId="1" fillId="2" borderId="0" xfId="0" applyFont="1" applyFill="1" applyAlignment="1">
      <alignment wrapText="1"/>
    </xf>
    <xf numFmtId="0" fontId="0" fillId="0" borderId="1" xfId="0" applyBorder="1"/>
    <xf numFmtId="0" fontId="6" fillId="0" borderId="24" xfId="0" applyFont="1" applyFill="1" applyBorder="1" applyAlignment="1">
      <alignment vertical="center"/>
    </xf>
    <xf numFmtId="0" fontId="0" fillId="0" borderId="24" xfId="0" applyBorder="1"/>
    <xf numFmtId="9" fontId="6" fillId="0" borderId="0" xfId="0" applyNumberFormat="1" applyFont="1" applyFill="1" applyBorder="1" applyAlignment="1">
      <alignment vertical="center"/>
    </xf>
    <xf numFmtId="0" fontId="17" fillId="2" borderId="0" xfId="0" applyFont="1" applyFill="1" applyBorder="1" applyAlignment="1">
      <alignment horizontal="center" vertical="center" wrapText="1"/>
    </xf>
    <xf numFmtId="0" fontId="14" fillId="2" borderId="0" xfId="0" applyFont="1" applyFill="1" applyBorder="1" applyAlignment="1">
      <alignment vertical="center"/>
    </xf>
    <xf numFmtId="0" fontId="17" fillId="2" borderId="0" xfId="0" applyFont="1" applyFill="1" applyBorder="1"/>
    <xf numFmtId="0" fontId="16" fillId="2" borderId="0" xfId="0" applyFont="1" applyFill="1" applyBorder="1" applyAlignment="1">
      <alignment wrapText="1"/>
    </xf>
    <xf numFmtId="49" fontId="0" fillId="2" borderId="0" xfId="0" applyNumberFormat="1" applyFill="1" applyBorder="1" applyAlignment="1">
      <alignment horizontal="left" vertical="top" wrapText="1"/>
    </xf>
    <xf numFmtId="0" fontId="6" fillId="0" borderId="0" xfId="0" applyFont="1" applyFill="1" applyBorder="1" applyAlignment="1">
      <alignment horizontal="left" vertical="center"/>
    </xf>
    <xf numFmtId="0" fontId="6" fillId="0" borderId="0" xfId="0" applyFont="1" applyFill="1" applyBorder="1" applyAlignment="1">
      <alignment vertical="center"/>
    </xf>
    <xf numFmtId="0" fontId="0" fillId="0" borderId="26" xfId="0" applyBorder="1"/>
    <xf numFmtId="0" fontId="5" fillId="10" borderId="10" xfId="0" applyFont="1" applyFill="1" applyBorder="1" applyAlignment="1">
      <alignment horizontal="center" vertical="center" wrapText="1"/>
    </xf>
    <xf numFmtId="0" fontId="0" fillId="0" borderId="1" xfId="0" applyBorder="1" applyAlignment="1">
      <alignment horizontal="left"/>
    </xf>
    <xf numFmtId="0" fontId="19" fillId="2" borderId="0" xfId="0" applyFont="1" applyFill="1" applyBorder="1" applyAlignment="1">
      <alignment horizontal="center" vertical="center"/>
    </xf>
    <xf numFmtId="0" fontId="18" fillId="2" borderId="0" xfId="0" applyFont="1" applyFill="1" applyBorder="1" applyAlignment="1">
      <alignment horizontal="center" vertical="center"/>
    </xf>
    <xf numFmtId="0" fontId="13" fillId="3" borderId="0" xfId="0" applyFont="1" applyFill="1" applyBorder="1" applyAlignment="1">
      <alignment horizontal="center" vertical="center" wrapText="1"/>
    </xf>
    <xf numFmtId="0" fontId="5" fillId="10" borderId="27"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18" fillId="10" borderId="10" xfId="0" applyFont="1" applyFill="1" applyBorder="1" applyAlignment="1">
      <alignment horizontal="center" vertical="center" wrapText="1"/>
    </xf>
    <xf numFmtId="0" fontId="26" fillId="0" borderId="0" xfId="0" applyFont="1" applyBorder="1" applyAlignment="1">
      <alignment horizontal="center" wrapText="1"/>
    </xf>
    <xf numFmtId="0" fontId="18" fillId="6"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7"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22" fillId="3" borderId="1" xfId="0" applyFont="1" applyFill="1" applyBorder="1" applyAlignment="1">
      <alignment horizontal="center" vertical="center"/>
    </xf>
    <xf numFmtId="9" fontId="23" fillId="3" borderId="27" xfId="0" applyNumberFormat="1" applyFont="1" applyFill="1" applyBorder="1" applyAlignment="1" applyProtection="1">
      <alignment horizontal="center" vertical="center"/>
      <protection hidden="1"/>
    </xf>
    <xf numFmtId="9" fontId="20" fillId="9" borderId="1" xfId="0" applyNumberFormat="1" applyFont="1" applyFill="1" applyBorder="1" applyAlignment="1" applyProtection="1">
      <alignment horizontal="center" vertical="center"/>
      <protection hidden="1"/>
    </xf>
    <xf numFmtId="0" fontId="6" fillId="0" borderId="1" xfId="0" applyFont="1" applyFill="1" applyBorder="1" applyAlignment="1" applyProtection="1">
      <alignment horizontal="center" vertical="center"/>
      <protection hidden="1"/>
    </xf>
    <xf numFmtId="9" fontId="20" fillId="9" borderId="1" xfId="0" applyNumberFormat="1" applyFont="1" applyFill="1" applyBorder="1" applyAlignment="1" applyProtection="1">
      <alignment horizontal="center" vertical="center"/>
      <protection locked="0"/>
    </xf>
    <xf numFmtId="9" fontId="6" fillId="0" borderId="1" xfId="0" applyNumberFormat="1" applyFont="1" applyFill="1" applyBorder="1" applyAlignment="1" applyProtection="1">
      <alignment horizontal="center" vertical="center"/>
      <protection locked="0"/>
    </xf>
    <xf numFmtId="49" fontId="27" fillId="2" borderId="9" xfId="0" applyNumberFormat="1" applyFont="1" applyFill="1" applyBorder="1" applyAlignment="1" applyProtection="1">
      <alignment horizontal="center" vertical="center" wrapText="1"/>
      <protection locked="0"/>
    </xf>
    <xf numFmtId="0" fontId="10" fillId="0" borderId="0" xfId="2" applyNumberFormat="1" applyFont="1" applyBorder="1" applyAlignment="1" applyProtection="1">
      <alignment vertical="center"/>
      <protection hidden="1"/>
    </xf>
    <xf numFmtId="0" fontId="11" fillId="0" borderId="0" xfId="2" applyFont="1" applyFill="1" applyBorder="1" applyAlignment="1" applyProtection="1">
      <alignment vertical="center" wrapText="1"/>
      <protection hidden="1"/>
    </xf>
    <xf numFmtId="0" fontId="0" fillId="0" borderId="0" xfId="0" applyProtection="1">
      <protection hidden="1"/>
    </xf>
    <xf numFmtId="0" fontId="10" fillId="0" borderId="0" xfId="2" applyNumberFormat="1" applyFont="1" applyBorder="1" applyAlignment="1" applyProtection="1">
      <alignment vertical="center" wrapText="1"/>
      <protection hidden="1"/>
    </xf>
    <xf numFmtId="0" fontId="15" fillId="0" borderId="0" xfId="0" applyFont="1" applyProtection="1">
      <protection hidden="1"/>
    </xf>
    <xf numFmtId="0" fontId="12" fillId="2" borderId="0" xfId="0" applyFont="1" applyFill="1" applyBorder="1" applyAlignment="1">
      <alignment horizontal="center"/>
    </xf>
    <xf numFmtId="164" fontId="12" fillId="2" borderId="0" xfId="0" applyNumberFormat="1" applyFont="1" applyFill="1" applyBorder="1" applyAlignment="1">
      <alignment horizontal="center"/>
    </xf>
    <xf numFmtId="0" fontId="13" fillId="3" borderId="4"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28" fillId="0" borderId="31" xfId="0" applyFont="1" applyBorder="1" applyAlignment="1" applyProtection="1">
      <alignment vertical="top" wrapText="1"/>
      <protection locked="0"/>
    </xf>
    <xf numFmtId="0" fontId="32" fillId="0" borderId="31" xfId="0" applyFont="1" applyFill="1" applyBorder="1" applyAlignment="1" applyProtection="1">
      <alignment horizontal="left" vertical="top" wrapText="1"/>
      <protection locked="0"/>
    </xf>
    <xf numFmtId="0" fontId="35" fillId="0" borderId="31" xfId="0" applyFont="1" applyBorder="1"/>
    <xf numFmtId="0" fontId="32" fillId="0" borderId="31" xfId="0" applyFont="1" applyBorder="1"/>
    <xf numFmtId="0" fontId="32" fillId="0" borderId="31" xfId="0" applyFont="1" applyBorder="1" applyAlignment="1" applyProtection="1">
      <alignment vertical="top" wrapText="1"/>
      <protection locked="0"/>
    </xf>
    <xf numFmtId="0" fontId="28" fillId="0" borderId="0" xfId="0" applyFont="1" applyBorder="1" applyAlignment="1">
      <alignment horizontal="left"/>
    </xf>
    <xf numFmtId="0" fontId="33" fillId="2" borderId="0" xfId="0" applyFont="1" applyFill="1" applyBorder="1" applyAlignment="1">
      <alignment horizontal="left" vertical="center"/>
    </xf>
    <xf numFmtId="0" fontId="30" fillId="0" borderId="31" xfId="0" applyFont="1" applyBorder="1" applyAlignment="1" applyProtection="1">
      <alignment vertical="top" wrapText="1"/>
      <protection locked="0"/>
    </xf>
    <xf numFmtId="0" fontId="28" fillId="0" borderId="31" xfId="0" applyFont="1" applyFill="1" applyBorder="1" applyAlignment="1" applyProtection="1">
      <alignment horizontal="left" vertical="top" wrapText="1"/>
      <protection locked="0"/>
    </xf>
    <xf numFmtId="49" fontId="24" fillId="2" borderId="14" xfId="0" applyNumberFormat="1" applyFont="1" applyFill="1" applyBorder="1" applyAlignment="1">
      <alignment horizontal="left" vertical="center" wrapText="1"/>
    </xf>
    <xf numFmtId="49" fontId="24" fillId="2" borderId="12" xfId="0" applyNumberFormat="1" applyFont="1" applyFill="1" applyBorder="1" applyAlignment="1">
      <alignment horizontal="left" vertical="center" wrapText="1"/>
    </xf>
    <xf numFmtId="49" fontId="29" fillId="2" borderId="11" xfId="0" applyNumberFormat="1" applyFont="1" applyFill="1" applyBorder="1" applyAlignment="1" applyProtection="1">
      <alignment horizontal="left" vertical="top" wrapText="1"/>
      <protection locked="0"/>
    </xf>
    <xf numFmtId="49" fontId="29" fillId="2" borderId="32" xfId="0" applyNumberFormat="1" applyFont="1" applyFill="1" applyBorder="1" applyAlignment="1" applyProtection="1">
      <alignment horizontal="left" vertical="top" wrapText="1"/>
      <protection locked="0"/>
    </xf>
    <xf numFmtId="49" fontId="29" fillId="2" borderId="33" xfId="0" applyNumberFormat="1" applyFont="1" applyFill="1" applyBorder="1" applyAlignment="1" applyProtection="1">
      <alignment horizontal="left" vertical="top" wrapText="1"/>
      <protection locked="0"/>
    </xf>
    <xf numFmtId="49" fontId="24" fillId="2" borderId="15" xfId="0" applyNumberFormat="1" applyFont="1" applyFill="1" applyBorder="1" applyAlignment="1">
      <alignment horizontal="left" vertical="center" wrapText="1"/>
    </xf>
    <xf numFmtId="49" fontId="24" fillId="2" borderId="13" xfId="0" applyNumberFormat="1" applyFont="1" applyFill="1" applyBorder="1" applyAlignment="1">
      <alignment horizontal="left" vertical="center" wrapText="1"/>
    </xf>
    <xf numFmtId="49" fontId="0" fillId="2" borderId="11" xfId="0" applyNumberFormat="1" applyFont="1" applyFill="1" applyBorder="1" applyAlignment="1" applyProtection="1">
      <alignment horizontal="left" vertical="top" wrapText="1"/>
      <protection locked="0"/>
    </xf>
    <xf numFmtId="0" fontId="22" fillId="3" borderId="2"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21" fillId="2" borderId="1" xfId="0" applyFont="1" applyFill="1" applyBorder="1" applyAlignment="1" applyProtection="1">
      <alignment horizontal="center"/>
      <protection locked="0"/>
    </xf>
    <xf numFmtId="0" fontId="18" fillId="3" borderId="28"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18" fillId="3" borderId="30" xfId="0" applyFont="1" applyFill="1" applyBorder="1" applyAlignment="1">
      <alignment horizontal="center" vertical="center" wrapText="1"/>
    </xf>
    <xf numFmtId="0" fontId="18" fillId="3" borderId="6" xfId="0" applyFont="1" applyFill="1" applyBorder="1" applyAlignment="1">
      <alignment horizontal="center" vertical="center"/>
    </xf>
    <xf numFmtId="0" fontId="18" fillId="3" borderId="7" xfId="0" applyFont="1" applyFill="1" applyBorder="1" applyAlignment="1">
      <alignment horizontal="center" vertical="center"/>
    </xf>
    <xf numFmtId="0" fontId="18" fillId="3" borderId="8" xfId="0" applyFont="1" applyFill="1" applyBorder="1" applyAlignment="1">
      <alignment horizontal="center" vertical="center"/>
    </xf>
    <xf numFmtId="49" fontId="0" fillId="2" borderId="32" xfId="0" applyNumberFormat="1" applyFont="1" applyFill="1" applyBorder="1" applyAlignment="1" applyProtection="1">
      <alignment horizontal="left" vertical="top" wrapText="1"/>
      <protection locked="0"/>
    </xf>
    <xf numFmtId="49" fontId="0" fillId="2" borderId="33" xfId="0" applyNumberFormat="1" applyFont="1" applyFill="1" applyBorder="1" applyAlignment="1" applyProtection="1">
      <alignment horizontal="left" vertical="top" wrapText="1"/>
      <protection locked="0"/>
    </xf>
  </cellXfs>
  <cellStyles count="5">
    <cellStyle name="Normal" xfId="0" builtinId="0"/>
    <cellStyle name="Normal - Style1 2" xfId="3"/>
    <cellStyle name="Normal 2" xfId="2"/>
    <cellStyle name="Normal 2 2" xfId="4"/>
    <cellStyle name="table_head1" xfId="1"/>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9" defaultPivotStyle="PivotStyleLight16"/>
  <colors>
    <mruColors>
      <color rgb="FF003578"/>
      <color rgb="FFF7C435"/>
      <color rgb="FFFF9900"/>
      <color rgb="FF83A343"/>
      <color rgb="FFFFCC00"/>
      <color rgb="FF2E3917"/>
      <color rgb="FF262F13"/>
      <color rgb="FFF9D3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theme" Target="theme/theme1.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sharedStrings" Target="sharedString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7</xdr:col>
      <xdr:colOff>90147</xdr:colOff>
      <xdr:row>14</xdr:row>
      <xdr:rowOff>34633</xdr:rowOff>
    </xdr:to>
    <xdr:pic>
      <xdr:nvPicPr>
        <xdr:cNvPr id="2" name="Imagen 1">
          <a:extLst>
            <a:ext uri="{FF2B5EF4-FFF2-40B4-BE49-F238E27FC236}">
              <a16:creationId xmlns:a16="http://schemas.microsoft.com/office/drawing/2014/main" id="{6F9BABAD-E82B-43C0-A0C3-DD6E2EF665FD}"/>
            </a:ext>
          </a:extLst>
        </xdr:cNvPr>
        <xdr:cNvPicPr>
          <a:picLocks noChangeAspect="1"/>
        </xdr:cNvPicPr>
      </xdr:nvPicPr>
      <xdr:blipFill>
        <a:blip xmlns:r="http://schemas.openxmlformats.org/officeDocument/2006/relationships" r:embed="rId1"/>
        <a:stretch>
          <a:fillRect/>
        </a:stretch>
      </xdr:blipFill>
      <xdr:spPr>
        <a:xfrm>
          <a:off x="2615292" y="1702968"/>
          <a:ext cx="4390005"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EVALUACION%20SEMESTRAL%20SCI\2021\PRIMER%20SEMESTRE\INFORME%20SEMESTRAL%202021%20A%20PUBLICA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de Resultado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zoomScale="80" zoomScaleNormal="80" workbookViewId="0">
      <selection activeCell="I33" sqref="I33"/>
    </sheetView>
  </sheetViews>
  <sheetFormatPr baseColWidth="10" defaultColWidth="11.42578125" defaultRowHeight="12.75" x14ac:dyDescent="0.2"/>
  <cols>
    <col min="1" max="1" width="3.140625" style="24" customWidth="1"/>
    <col min="2" max="2" width="3.42578125" style="24" customWidth="1"/>
    <col min="3" max="3" width="35.5703125" style="24" customWidth="1"/>
    <col min="4" max="4" width="2.5703125" style="24" customWidth="1"/>
    <col min="5" max="5" width="32.85546875" style="24" customWidth="1"/>
    <col min="6" max="6" width="9.42578125" style="24" customWidth="1"/>
    <col min="7" max="7" width="16.7109375" style="24" customWidth="1"/>
    <col min="8" max="8" width="6.85546875" style="24" customWidth="1"/>
    <col min="9" max="9" width="93.28515625" style="24" customWidth="1"/>
    <col min="10" max="10" width="5.85546875" style="24" customWidth="1"/>
    <col min="11" max="11" width="28.140625" style="24" customWidth="1"/>
    <col min="12" max="12" width="4.28515625" style="24" customWidth="1"/>
    <col min="13" max="13" width="80.7109375" style="24" customWidth="1"/>
    <col min="14" max="14" width="5.85546875" style="24" customWidth="1"/>
    <col min="15" max="15" width="24.85546875" style="24" customWidth="1"/>
    <col min="16" max="16" width="7" style="24" customWidth="1"/>
    <col min="17" max="16384" width="11.42578125" style="24"/>
  </cols>
  <sheetData>
    <row r="1" spans="2:16" ht="13.5" thickBot="1" x14ac:dyDescent="0.25"/>
    <row r="2" spans="2:16" ht="18" customHeight="1" thickTop="1" x14ac:dyDescent="0.2">
      <c r="B2" s="7"/>
      <c r="C2" s="8"/>
      <c r="D2" s="8"/>
      <c r="E2" s="8"/>
      <c r="F2" s="8"/>
      <c r="G2" s="8"/>
      <c r="H2" s="8"/>
      <c r="I2" s="8"/>
      <c r="J2" s="8"/>
      <c r="K2" s="8"/>
      <c r="L2" s="8"/>
      <c r="M2" s="8"/>
      <c r="N2" s="8"/>
      <c r="O2" s="8"/>
      <c r="P2" s="9"/>
    </row>
    <row r="3" spans="2:16" ht="18" customHeight="1" x14ac:dyDescent="0.3">
      <c r="B3" s="10"/>
      <c r="C3" s="11"/>
      <c r="D3" s="11"/>
      <c r="E3" s="88" t="s">
        <v>9</v>
      </c>
      <c r="F3" s="90" t="s">
        <v>144</v>
      </c>
      <c r="G3" s="90"/>
      <c r="H3" s="90"/>
      <c r="I3" s="90"/>
      <c r="J3" s="90"/>
      <c r="K3" s="90"/>
      <c r="L3" s="90"/>
      <c r="M3" s="90"/>
      <c r="N3" s="66"/>
      <c r="O3" s="66"/>
      <c r="P3" s="12"/>
    </row>
    <row r="4" spans="2:16" ht="18" customHeight="1" x14ac:dyDescent="0.3">
      <c r="B4" s="10"/>
      <c r="C4" s="11"/>
      <c r="D4" s="11"/>
      <c r="E4" s="89"/>
      <c r="F4" s="90"/>
      <c r="G4" s="90"/>
      <c r="H4" s="90"/>
      <c r="I4" s="90"/>
      <c r="J4" s="90"/>
      <c r="K4" s="90"/>
      <c r="L4" s="90"/>
      <c r="M4" s="90"/>
      <c r="N4" s="66"/>
      <c r="O4" s="66"/>
      <c r="P4" s="12"/>
    </row>
    <row r="5" spans="2:16" ht="41.25" customHeight="1" x14ac:dyDescent="0.35">
      <c r="B5" s="10"/>
      <c r="C5" s="11"/>
      <c r="D5" s="11"/>
      <c r="E5" s="54" t="s">
        <v>10</v>
      </c>
      <c r="F5" s="90" t="s">
        <v>148</v>
      </c>
      <c r="G5" s="90"/>
      <c r="H5" s="90"/>
      <c r="I5" s="90"/>
      <c r="J5" s="90"/>
      <c r="K5" s="90"/>
      <c r="L5" s="90"/>
      <c r="M5" s="90"/>
      <c r="N5" s="67"/>
      <c r="O5" s="67"/>
      <c r="P5" s="12"/>
    </row>
    <row r="6" spans="2:16" ht="18" customHeight="1" thickBot="1" x14ac:dyDescent="0.35">
      <c r="B6" s="10"/>
      <c r="C6" s="11"/>
      <c r="D6" s="11"/>
      <c r="E6" s="31"/>
      <c r="F6" s="67"/>
      <c r="G6" s="67"/>
      <c r="H6" s="67"/>
      <c r="I6" s="67"/>
      <c r="J6" s="67"/>
      <c r="K6" s="67"/>
      <c r="L6" s="67"/>
      <c r="M6" s="11"/>
      <c r="N6" s="11"/>
      <c r="O6" s="11"/>
      <c r="P6" s="12"/>
    </row>
    <row r="7" spans="2:16" ht="93" customHeight="1" thickBot="1" x14ac:dyDescent="0.25">
      <c r="B7" s="10"/>
      <c r="C7" s="11"/>
      <c r="D7" s="11"/>
      <c r="E7" s="11"/>
      <c r="F7" s="11"/>
      <c r="G7" s="11"/>
      <c r="H7" s="11"/>
      <c r="I7" s="91" t="s">
        <v>11</v>
      </c>
      <c r="J7" s="92"/>
      <c r="K7" s="93"/>
      <c r="L7" s="11"/>
      <c r="M7" s="55">
        <v>0.74537815126050422</v>
      </c>
      <c r="N7" s="40"/>
      <c r="O7" s="40"/>
      <c r="P7" s="12"/>
    </row>
    <row r="8" spans="2:16" ht="18" customHeight="1" x14ac:dyDescent="0.25">
      <c r="B8" s="10"/>
      <c r="C8" s="11"/>
      <c r="D8" s="11"/>
      <c r="E8" s="11"/>
      <c r="F8" s="11"/>
      <c r="G8" s="11"/>
      <c r="H8" s="11"/>
      <c r="I8" s="11"/>
      <c r="J8" s="11"/>
      <c r="K8" s="11"/>
      <c r="L8" s="11"/>
      <c r="M8" s="32"/>
      <c r="N8" s="32"/>
      <c r="O8" s="32"/>
      <c r="P8" s="12"/>
    </row>
    <row r="9" spans="2:16" ht="18" customHeight="1" x14ac:dyDescent="0.2">
      <c r="B9" s="10"/>
      <c r="C9" s="11"/>
      <c r="D9" s="11"/>
      <c r="E9" s="11"/>
      <c r="F9" s="11"/>
      <c r="G9" s="11"/>
      <c r="H9" s="11"/>
      <c r="I9" s="11"/>
      <c r="J9" s="11"/>
      <c r="K9" s="11"/>
      <c r="L9" s="11"/>
      <c r="M9" s="11"/>
      <c r="N9" s="11"/>
      <c r="O9" s="11"/>
      <c r="P9" s="12"/>
    </row>
    <row r="10" spans="2:16" x14ac:dyDescent="0.2">
      <c r="B10" s="10"/>
      <c r="C10" s="11"/>
      <c r="D10" s="11"/>
      <c r="E10" s="11"/>
      <c r="F10" s="11"/>
      <c r="G10" s="11"/>
      <c r="H10" s="11"/>
      <c r="I10" s="11"/>
      <c r="J10" s="11"/>
      <c r="K10" s="11"/>
      <c r="L10" s="11"/>
      <c r="M10" s="11"/>
      <c r="N10" s="11"/>
      <c r="O10" s="11"/>
      <c r="P10" s="12"/>
    </row>
    <row r="11" spans="2:16" x14ac:dyDescent="0.2">
      <c r="B11" s="10"/>
      <c r="C11" s="11"/>
      <c r="D11" s="11"/>
      <c r="E11" s="11"/>
      <c r="F11" s="11"/>
      <c r="G11" s="11"/>
      <c r="H11" s="11"/>
      <c r="I11" s="11"/>
      <c r="J11" s="11"/>
      <c r="K11" s="11"/>
      <c r="L11" s="11"/>
      <c r="M11" s="11"/>
      <c r="N11" s="11"/>
      <c r="O11" s="11"/>
      <c r="P11" s="12"/>
    </row>
    <row r="12" spans="2:16" x14ac:dyDescent="0.2">
      <c r="B12" s="10"/>
      <c r="C12" s="11"/>
      <c r="D12" s="11"/>
      <c r="E12" s="11"/>
      <c r="F12" s="11"/>
      <c r="G12" s="11"/>
      <c r="H12" s="11"/>
      <c r="I12" s="11"/>
      <c r="J12" s="11"/>
      <c r="K12" s="11"/>
      <c r="L12" s="11"/>
      <c r="M12" s="11"/>
      <c r="N12" s="11"/>
      <c r="O12" s="11"/>
      <c r="P12" s="12"/>
    </row>
    <row r="13" spans="2:16" x14ac:dyDescent="0.2">
      <c r="B13" s="10"/>
      <c r="C13" s="11"/>
      <c r="D13" s="11"/>
      <c r="E13" s="11"/>
      <c r="F13" s="11"/>
      <c r="G13" s="11"/>
      <c r="H13" s="11"/>
      <c r="I13" s="11"/>
      <c r="J13" s="11"/>
      <c r="K13" s="11"/>
      <c r="L13" s="11"/>
      <c r="M13" s="11"/>
      <c r="N13" s="11"/>
      <c r="O13" s="11"/>
      <c r="P13" s="12"/>
    </row>
    <row r="14" spans="2:16" x14ac:dyDescent="0.2">
      <c r="B14" s="10"/>
      <c r="C14" s="11"/>
      <c r="D14" s="11"/>
      <c r="E14" s="11"/>
      <c r="F14" s="11"/>
      <c r="G14" s="11"/>
      <c r="H14" s="11"/>
      <c r="I14" s="11"/>
      <c r="J14" s="11"/>
      <c r="K14" s="11"/>
      <c r="L14" s="11"/>
      <c r="M14" s="11"/>
      <c r="N14" s="11"/>
      <c r="O14" s="11"/>
      <c r="P14" s="12"/>
    </row>
    <row r="15" spans="2:16" x14ac:dyDescent="0.2">
      <c r="B15" s="10"/>
      <c r="C15" s="11"/>
      <c r="D15" s="11"/>
      <c r="E15" s="11"/>
      <c r="F15" s="11"/>
      <c r="G15" s="11"/>
      <c r="H15" s="11"/>
      <c r="I15" s="11"/>
      <c r="J15" s="11"/>
      <c r="K15" s="11"/>
      <c r="L15" s="11"/>
      <c r="M15" s="11"/>
      <c r="N15" s="11"/>
      <c r="O15" s="11"/>
      <c r="P15" s="12"/>
    </row>
    <row r="16" spans="2:16" x14ac:dyDescent="0.2">
      <c r="B16" s="10"/>
      <c r="C16" s="11"/>
      <c r="D16" s="11"/>
      <c r="E16" s="11"/>
      <c r="F16" s="11"/>
      <c r="G16" s="11"/>
      <c r="H16" s="11"/>
      <c r="I16" s="11"/>
      <c r="J16" s="11"/>
      <c r="K16" s="11"/>
      <c r="L16" s="11"/>
      <c r="M16" s="11"/>
      <c r="N16" s="11"/>
      <c r="O16" s="11"/>
      <c r="P16" s="12"/>
    </row>
    <row r="17" spans="2:22" ht="23.25" x14ac:dyDescent="0.2">
      <c r="B17" s="10"/>
      <c r="C17" s="94" t="s">
        <v>12</v>
      </c>
      <c r="D17" s="95"/>
      <c r="E17" s="95"/>
      <c r="F17" s="95"/>
      <c r="G17" s="95"/>
      <c r="H17" s="95"/>
      <c r="I17" s="95"/>
      <c r="J17" s="95"/>
      <c r="K17" s="95"/>
      <c r="L17" s="95"/>
      <c r="M17" s="96"/>
      <c r="N17" s="41"/>
      <c r="O17" s="41"/>
      <c r="P17" s="12"/>
    </row>
    <row r="18" spans="2:22" ht="15.75" customHeight="1" x14ac:dyDescent="0.2">
      <c r="B18" s="10"/>
      <c r="C18" s="13"/>
      <c r="D18" s="13"/>
      <c r="E18" s="13"/>
      <c r="F18" s="13"/>
      <c r="G18" s="13"/>
      <c r="H18" s="13"/>
      <c r="I18" s="13"/>
      <c r="J18" s="13"/>
      <c r="K18" s="13"/>
      <c r="L18" s="13"/>
      <c r="M18" s="13"/>
      <c r="N18" s="17"/>
      <c r="O18" s="17"/>
      <c r="P18" s="12"/>
    </row>
    <row r="19" spans="2:22" ht="55.5" customHeight="1" x14ac:dyDescent="0.2">
      <c r="B19" s="10"/>
      <c r="C19" s="80" t="s">
        <v>13</v>
      </c>
      <c r="D19" s="81"/>
      <c r="E19" s="60" t="s">
        <v>16</v>
      </c>
      <c r="F19" s="87" t="s">
        <v>142</v>
      </c>
      <c r="G19" s="97"/>
      <c r="H19" s="97"/>
      <c r="I19" s="97"/>
      <c r="J19" s="97"/>
      <c r="K19" s="97"/>
      <c r="L19" s="97"/>
      <c r="M19" s="98"/>
      <c r="N19" s="34"/>
      <c r="O19" s="34"/>
      <c r="P19" s="12"/>
    </row>
    <row r="20" spans="2:22" ht="81" customHeight="1" x14ac:dyDescent="0.2">
      <c r="B20" s="10"/>
      <c r="C20" s="80" t="s">
        <v>14</v>
      </c>
      <c r="D20" s="81"/>
      <c r="E20" s="60" t="s">
        <v>16</v>
      </c>
      <c r="F20" s="82" t="s">
        <v>141</v>
      </c>
      <c r="G20" s="83"/>
      <c r="H20" s="83"/>
      <c r="I20" s="83"/>
      <c r="J20" s="83"/>
      <c r="K20" s="83"/>
      <c r="L20" s="83"/>
      <c r="M20" s="84"/>
      <c r="N20" s="34"/>
      <c r="O20" s="34"/>
      <c r="P20" s="12"/>
    </row>
    <row r="21" spans="2:22" ht="80.25" customHeight="1" x14ac:dyDescent="0.2">
      <c r="B21" s="10"/>
      <c r="C21" s="85" t="s">
        <v>15</v>
      </c>
      <c r="D21" s="86"/>
      <c r="E21" s="60" t="s">
        <v>16</v>
      </c>
      <c r="F21" s="87" t="s">
        <v>143</v>
      </c>
      <c r="G21" s="83"/>
      <c r="H21" s="83"/>
      <c r="I21" s="83"/>
      <c r="J21" s="83"/>
      <c r="K21" s="83"/>
      <c r="L21" s="83"/>
      <c r="M21" s="84"/>
      <c r="N21" s="34"/>
      <c r="O21" s="34"/>
      <c r="P21" s="12"/>
    </row>
    <row r="22" spans="2:22" ht="50.25" customHeight="1" thickBot="1" x14ac:dyDescent="0.25">
      <c r="B22" s="10"/>
      <c r="C22" s="11"/>
      <c r="D22" s="11"/>
      <c r="E22" s="11"/>
      <c r="F22" s="11"/>
      <c r="G22" s="33"/>
      <c r="H22" s="11"/>
      <c r="I22" s="11"/>
      <c r="J22" s="11"/>
      <c r="K22" s="11"/>
      <c r="L22" s="11"/>
      <c r="M22" s="11"/>
      <c r="N22" s="11"/>
      <c r="O22" s="11"/>
      <c r="P22" s="12"/>
    </row>
    <row r="23" spans="2:22" ht="63.75" thickBot="1" x14ac:dyDescent="0.25">
      <c r="B23" s="10"/>
      <c r="C23" s="47" t="s">
        <v>4</v>
      </c>
      <c r="D23" s="2"/>
      <c r="E23" s="38" t="s">
        <v>17</v>
      </c>
      <c r="F23" s="2"/>
      <c r="G23" s="38" t="s">
        <v>18</v>
      </c>
      <c r="H23" s="2"/>
      <c r="I23" s="43" t="s">
        <v>19</v>
      </c>
      <c r="J23" s="30"/>
      <c r="K23" s="44" t="s">
        <v>20</v>
      </c>
      <c r="L23" s="30"/>
      <c r="M23" s="45" t="s">
        <v>21</v>
      </c>
      <c r="N23" s="30"/>
      <c r="O23" s="46" t="s">
        <v>22</v>
      </c>
      <c r="P23" s="12"/>
      <c r="Q23" s="25"/>
    </row>
    <row r="24" spans="2:22" ht="18" customHeight="1" x14ac:dyDescent="0.35">
      <c r="B24" s="10"/>
      <c r="C24" s="48"/>
      <c r="D24" s="3"/>
      <c r="E24" s="3"/>
      <c r="F24" s="3"/>
      <c r="G24" s="3"/>
      <c r="H24" s="3"/>
      <c r="I24" s="37"/>
      <c r="J24" s="3"/>
      <c r="K24" s="37"/>
      <c r="L24" s="3"/>
      <c r="M24" s="3"/>
      <c r="N24" s="3"/>
      <c r="O24" s="3"/>
      <c r="P24" s="12"/>
    </row>
    <row r="25" spans="2:22" ht="409.5" customHeight="1" x14ac:dyDescent="0.2">
      <c r="B25" s="10"/>
      <c r="C25" s="49" t="s">
        <v>3</v>
      </c>
      <c r="D25" s="1"/>
      <c r="E25" s="57" t="s">
        <v>16</v>
      </c>
      <c r="F25" s="29"/>
      <c r="G25" s="56">
        <v>0.625</v>
      </c>
      <c r="H25" s="29"/>
      <c r="I25" s="78" t="s">
        <v>153</v>
      </c>
      <c r="J25" s="36"/>
      <c r="K25" s="58">
        <v>0.54</v>
      </c>
      <c r="L25" s="27"/>
      <c r="M25" s="71" t="s">
        <v>145</v>
      </c>
      <c r="N25" s="35"/>
      <c r="O25" s="59">
        <f>G25-K25</f>
        <v>8.4999999999999964E-2</v>
      </c>
      <c r="P25" s="14"/>
      <c r="Q25" s="16"/>
      <c r="R25" s="16"/>
      <c r="S25" s="16"/>
      <c r="T25" s="16"/>
      <c r="U25" s="16"/>
      <c r="V25" s="16"/>
    </row>
    <row r="26" spans="2:22" ht="48.75" customHeight="1" x14ac:dyDescent="0.35">
      <c r="B26" s="10"/>
      <c r="C26" s="48"/>
      <c r="D26" s="4"/>
      <c r="E26" s="5"/>
      <c r="F26" s="3"/>
      <c r="G26" s="26"/>
      <c r="H26" s="3"/>
      <c r="I26" s="73"/>
      <c r="J26" s="3"/>
      <c r="K26" s="37"/>
      <c r="L26" s="3"/>
      <c r="M26" s="6"/>
      <c r="N26" s="6"/>
      <c r="O26" s="39"/>
      <c r="P26" s="12"/>
    </row>
    <row r="27" spans="2:22" ht="409.6" customHeight="1" x14ac:dyDescent="0.2">
      <c r="B27" s="10"/>
      <c r="C27" s="50" t="s">
        <v>23</v>
      </c>
      <c r="D27" s="1"/>
      <c r="E27" s="57" t="s">
        <v>16</v>
      </c>
      <c r="F27" s="3"/>
      <c r="G27" s="56">
        <v>0.69117647058823528</v>
      </c>
      <c r="H27" s="3"/>
      <c r="I27" s="71" t="s">
        <v>154</v>
      </c>
      <c r="J27" s="3"/>
      <c r="K27" s="58">
        <v>0.65</v>
      </c>
      <c r="L27" s="28"/>
      <c r="M27" s="71" t="s">
        <v>149</v>
      </c>
      <c r="N27" s="35"/>
      <c r="O27" s="59">
        <f>G27-K27</f>
        <v>4.1176470588235259E-2</v>
      </c>
      <c r="P27" s="12"/>
    </row>
    <row r="28" spans="2:22" ht="46.5" customHeight="1" x14ac:dyDescent="0.35">
      <c r="B28" s="10"/>
      <c r="C28" s="48"/>
      <c r="D28" s="4"/>
      <c r="E28" s="5"/>
      <c r="F28" s="3"/>
      <c r="G28" s="26"/>
      <c r="H28" s="3"/>
      <c r="I28" s="73"/>
      <c r="J28" s="3"/>
      <c r="K28" s="37"/>
      <c r="L28" s="3"/>
      <c r="M28" s="6"/>
      <c r="N28" s="6"/>
      <c r="O28" s="39"/>
      <c r="P28" s="12"/>
    </row>
    <row r="29" spans="2:22" ht="248.25" customHeight="1" x14ac:dyDescent="0.2">
      <c r="B29" s="10"/>
      <c r="C29" s="51" t="s">
        <v>24</v>
      </c>
      <c r="D29" s="1"/>
      <c r="E29" s="57" t="s">
        <v>16</v>
      </c>
      <c r="F29" s="3"/>
      <c r="G29" s="56">
        <v>0.875</v>
      </c>
      <c r="H29" s="3"/>
      <c r="I29" s="79" t="s">
        <v>155</v>
      </c>
      <c r="J29" s="3"/>
      <c r="K29" s="58">
        <v>0.92</v>
      </c>
      <c r="L29" s="28"/>
      <c r="M29" s="72" t="s">
        <v>146</v>
      </c>
      <c r="N29" s="35"/>
      <c r="O29" s="59">
        <f>G29-K29</f>
        <v>-4.500000000000004E-2</v>
      </c>
      <c r="P29" s="12"/>
    </row>
    <row r="30" spans="2:22" ht="6.75" customHeight="1" x14ac:dyDescent="0.35">
      <c r="B30" s="10"/>
      <c r="C30" s="48"/>
      <c r="D30" s="4"/>
      <c r="E30" s="5"/>
      <c r="F30" s="3"/>
      <c r="G30" s="26"/>
      <c r="H30" s="3"/>
      <c r="I30" s="74"/>
      <c r="J30" s="3"/>
      <c r="K30" s="37"/>
      <c r="L30" s="3"/>
      <c r="M30" s="76"/>
      <c r="N30" s="6"/>
      <c r="O30" s="39"/>
      <c r="P30" s="12"/>
    </row>
    <row r="31" spans="2:22" ht="364.5" customHeight="1" x14ac:dyDescent="0.2">
      <c r="B31" s="10"/>
      <c r="C31" s="52" t="s">
        <v>25</v>
      </c>
      <c r="D31" s="1"/>
      <c r="E31" s="57" t="s">
        <v>16</v>
      </c>
      <c r="F31" s="3"/>
      <c r="G31" s="56">
        <v>0.75</v>
      </c>
      <c r="H31" s="3"/>
      <c r="I31" s="75" t="s">
        <v>151</v>
      </c>
      <c r="J31" s="3"/>
      <c r="K31" s="58">
        <v>0.75</v>
      </c>
      <c r="L31" s="28"/>
      <c r="M31" s="75" t="s">
        <v>150</v>
      </c>
      <c r="N31" s="35"/>
      <c r="O31" s="59">
        <f>G31-K31</f>
        <v>0</v>
      </c>
      <c r="P31" s="12"/>
    </row>
    <row r="32" spans="2:22" ht="6.75" customHeight="1" x14ac:dyDescent="0.35">
      <c r="B32" s="10"/>
      <c r="C32" s="48"/>
      <c r="D32" s="4"/>
      <c r="E32" s="5"/>
      <c r="F32" s="3"/>
      <c r="G32" s="26"/>
      <c r="H32" s="3"/>
      <c r="I32" s="73"/>
      <c r="J32" s="3"/>
      <c r="K32" s="37"/>
      <c r="L32" s="3"/>
      <c r="M32" s="76"/>
      <c r="N32" s="6"/>
      <c r="O32" s="39"/>
      <c r="P32" s="12"/>
    </row>
    <row r="33" spans="2:16" ht="286.5" customHeight="1" x14ac:dyDescent="0.2">
      <c r="B33" s="10"/>
      <c r="C33" s="53" t="s">
        <v>26</v>
      </c>
      <c r="D33" s="1"/>
      <c r="E33" s="57" t="s">
        <v>16</v>
      </c>
      <c r="F33" s="3"/>
      <c r="G33" s="56">
        <v>0.7857142857142857</v>
      </c>
      <c r="H33" s="3"/>
      <c r="I33" s="75" t="s">
        <v>152</v>
      </c>
      <c r="J33" s="3"/>
      <c r="K33" s="58">
        <v>0.75</v>
      </c>
      <c r="L33" s="28"/>
      <c r="M33" s="75" t="s">
        <v>147</v>
      </c>
      <c r="N33" s="35"/>
      <c r="O33" s="59">
        <f>G33-K33</f>
        <v>3.5714285714285698E-2</v>
      </c>
      <c r="P33" s="12"/>
    </row>
    <row r="34" spans="2:16" ht="15.75" x14ac:dyDescent="0.2">
      <c r="B34" s="10"/>
      <c r="C34" s="15"/>
      <c r="D34" s="15"/>
      <c r="E34" s="17"/>
      <c r="F34" s="11"/>
      <c r="G34" s="11"/>
      <c r="H34" s="11"/>
      <c r="I34" s="11"/>
      <c r="J34" s="11"/>
      <c r="K34" s="11"/>
      <c r="L34" s="11"/>
      <c r="M34" s="77"/>
      <c r="N34" s="18"/>
      <c r="O34" s="18"/>
      <c r="P34" s="12"/>
    </row>
    <row r="35" spans="2:16" ht="15.75" x14ac:dyDescent="0.2">
      <c r="B35" s="10"/>
      <c r="C35" s="19"/>
      <c r="D35" s="15"/>
      <c r="E35" s="17"/>
      <c r="F35" s="11"/>
      <c r="G35" s="11"/>
      <c r="H35" s="11"/>
      <c r="I35" s="11"/>
      <c r="J35" s="11"/>
      <c r="K35" s="11"/>
      <c r="L35" s="11"/>
      <c r="M35" s="18"/>
      <c r="N35" s="18"/>
      <c r="O35" s="18"/>
      <c r="P35" s="12"/>
    </row>
    <row r="36" spans="2:16" x14ac:dyDescent="0.2">
      <c r="B36" s="10"/>
      <c r="C36" s="20"/>
      <c r="D36" s="11"/>
      <c r="E36" s="11"/>
      <c r="F36" s="11"/>
      <c r="G36" s="11"/>
      <c r="H36" s="11"/>
      <c r="I36" s="11"/>
      <c r="J36" s="11"/>
      <c r="K36" s="11"/>
      <c r="L36" s="11"/>
      <c r="M36" s="11"/>
      <c r="N36" s="11"/>
      <c r="O36" s="11"/>
      <c r="P36" s="12"/>
    </row>
    <row r="37" spans="2:16" ht="13.5" thickBot="1" x14ac:dyDescent="0.25">
      <c r="B37" s="21"/>
      <c r="C37" s="22"/>
      <c r="D37" s="22"/>
      <c r="E37" s="22"/>
      <c r="F37" s="22"/>
      <c r="G37" s="22"/>
      <c r="H37" s="22"/>
      <c r="I37" s="22"/>
      <c r="J37" s="22"/>
      <c r="K37" s="22"/>
      <c r="L37" s="22"/>
      <c r="M37" s="22"/>
      <c r="N37" s="22"/>
      <c r="O37" s="22"/>
      <c r="P37" s="23"/>
    </row>
    <row r="38" spans="2:16" ht="13.5" thickTop="1" x14ac:dyDescent="0.2"/>
  </sheetData>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28" operator="between" id="{1A562AB6-D618-4F39-AB07-5F37133EBFB1}">
            <xm:f>0</xm:f>
            <xm:f>'D:\EVALUACION SEMESTRAL SCI\2021\PRIMER SEMESTRE\[INFORME SEMESTRAL 2021 A PUBLICAR.xlsx]Analisis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D346091F-5E3F-4684-8215-86C202ADD40E}">
            <xm:f>0</xm:f>
            <xm:f>'D:\EVALUACION SEMESTRAL SCI\2021\PRIMER SEMESTRE\[INFORME SEMESTRAL 2021 A PUBLICAR.xlsx]Analisis de Resultados'!#REF!</xm:f>
            <x14:dxf>
              <fill>
                <patternFill>
                  <bgColor rgb="FFFF0000"/>
                </patternFill>
              </fill>
            </x14:dxf>
          </x14:cfRule>
          <xm:sqref>K25</xm:sqref>
        </x14:conditionalFormatting>
        <x14:conditionalFormatting xmlns:xm="http://schemas.microsoft.com/office/excel/2006/main">
          <x14:cfRule type="cellIs" priority="16" operator="between" id="{8147804D-4CC3-4821-BA9D-E9DB12948357}">
            <xm:f>0</xm:f>
            <xm:f>'D:\EVALUACION SEMESTRAL SCI\2021\PRIMER SEMESTRE\[INFORME SEMESTRAL 2021 A PUBLICAR.xlsx]Analisis de Resultados'!#REF!</xm:f>
            <x14:dxf>
              <fill>
                <patternFill>
                  <bgColor rgb="FFFF0000"/>
                </patternFill>
              </fill>
            </x14:dxf>
          </x14:cfRule>
          <xm:sqref>K27</xm:sqref>
        </x14:conditionalFormatting>
        <x14:conditionalFormatting xmlns:xm="http://schemas.microsoft.com/office/excel/2006/main">
          <x14:cfRule type="cellIs" priority="12" operator="between" id="{31DA9A42-54C4-428B-9176-142C77B81C19}">
            <xm:f>0</xm:f>
            <xm:f>'D:\EVALUACION SEMESTRAL SCI\2021\PRIMER SEMESTRE\[INFORME SEMESTRAL 2021 A PUBLICAR.xlsx]Analisis de Resultados'!#REF!</xm:f>
            <x14:dxf>
              <fill>
                <patternFill>
                  <bgColor rgb="FFFF0000"/>
                </patternFill>
              </fill>
            </x14:dxf>
          </x14:cfRule>
          <xm:sqref>K29</xm:sqref>
        </x14:conditionalFormatting>
        <x14:conditionalFormatting xmlns:xm="http://schemas.microsoft.com/office/excel/2006/main">
          <x14:cfRule type="cellIs" priority="8" operator="between" id="{FE93116F-3D8A-49BE-977B-F32894B553AC}">
            <xm:f>0</xm:f>
            <xm:f>'D:\EVALUACION SEMESTRAL SCI\2021\PRIMER SEMESTRE\[INFORME SEMESTRAL 2021 A PUBLICAR.xlsx]Analisis de Resultados'!#REF!</xm:f>
            <x14:dxf>
              <fill>
                <patternFill>
                  <bgColor rgb="FFFF0000"/>
                </patternFill>
              </fill>
            </x14:dxf>
          </x14:cfRule>
          <xm:sqref>K31</xm:sqref>
        </x14:conditionalFormatting>
        <x14:conditionalFormatting xmlns:xm="http://schemas.microsoft.com/office/excel/2006/main">
          <x14:cfRule type="cellIs" priority="4" operator="between" id="{E8EC14C3-5EDF-490D-B0D9-F6805A74433F}">
            <xm:f>0</xm:f>
            <xm:f>'D:\EVALUACION SEMESTRAL SCI\2021\PRIMER SEMESTRE\[INFORME SEMESTRAL 2021 A PUBLICAR.xlsx]Analisis de Resultados'!#REF!</xm:f>
            <x14:dxf>
              <fill>
                <patternFill>
                  <bgColor rgb="FFFF0000"/>
                </patternFill>
              </fill>
            </x14:dxf>
          </x14:cfRule>
          <xm:sqref>K33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workbookViewId="0"/>
  </sheetViews>
  <sheetFormatPr baseColWidth="10" defaultColWidth="11.42578125" defaultRowHeight="12.75" x14ac:dyDescent="0.2"/>
  <cols>
    <col min="2" max="4" width="22.28515625" customWidth="1"/>
    <col min="5" max="5" width="34.5703125" customWidth="1"/>
    <col min="6" max="6" width="36.42578125" bestFit="1" customWidth="1"/>
    <col min="8" max="8" width="12.28515625" bestFit="1" customWidth="1"/>
    <col min="9" max="9" width="12.7109375" customWidth="1"/>
    <col min="13" max="14" width="17.5703125" customWidth="1"/>
  </cols>
  <sheetData>
    <row r="1" spans="1:19" ht="81.75" customHeight="1" x14ac:dyDescent="0.2">
      <c r="A1" s="70" t="s">
        <v>7</v>
      </c>
      <c r="B1" s="70" t="s">
        <v>27</v>
      </c>
      <c r="C1" s="69" t="s">
        <v>28</v>
      </c>
      <c r="D1" s="69" t="s">
        <v>29</v>
      </c>
      <c r="E1" s="69" t="s">
        <v>30</v>
      </c>
      <c r="F1" s="70" t="s">
        <v>8</v>
      </c>
      <c r="G1" s="68" t="s">
        <v>31</v>
      </c>
      <c r="H1" s="68" t="s">
        <v>32</v>
      </c>
      <c r="I1" s="68" t="s">
        <v>33</v>
      </c>
      <c r="J1" s="68" t="s">
        <v>5</v>
      </c>
      <c r="K1" s="68" t="s">
        <v>6</v>
      </c>
      <c r="L1" s="68" t="s">
        <v>34</v>
      </c>
      <c r="M1" s="42" t="s">
        <v>35</v>
      </c>
      <c r="N1" s="42"/>
    </row>
    <row r="2" spans="1:19" ht="12.75" customHeight="1" x14ac:dyDescent="0.2">
      <c r="A2" s="63" t="s">
        <v>36</v>
      </c>
      <c r="B2" s="63" t="str">
        <f>+LEFT(A2,1)</f>
        <v>1</v>
      </c>
      <c r="C2" s="63" t="e">
        <f>+MID(VLOOKUP(A2,#REF!,2,0),4,LEN(VLOOKUP(A2,#REF!,2,0))-4)</f>
        <v>#REF!</v>
      </c>
      <c r="D2" s="63" t="s">
        <v>37</v>
      </c>
      <c r="E2" s="63" t="e">
        <f>+VLOOKUP(A2,#REF!,3,0)</f>
        <v>#REF!</v>
      </c>
      <c r="F2" s="63" t="e">
        <f>+VLOOKUP(A2,#REF!,10,0)</f>
        <v>#REF!</v>
      </c>
      <c r="G2" s="63" t="e">
        <f>+VLOOKUP(A2,#REF!,13)</f>
        <v>#REF!</v>
      </c>
      <c r="H2" s="65" t="e">
        <f>+_xlfn.RANK.EQ(G2,$G$2:$G$82,1)</f>
        <v>#REF!</v>
      </c>
      <c r="I2" s="63" t="e">
        <f t="shared" ref="I2:I33" si="0">+IF(F2=$F$2,$P$4,IF(F2=$F$3,$P$2,$P$3))</f>
        <v>#REF!</v>
      </c>
      <c r="J2" s="63" t="s">
        <v>38</v>
      </c>
      <c r="K2" s="63" t="e">
        <f>+IF(ISBLANK(VLOOKUP(A2,#REF!,5,0)),"",VLOOKUP(A2,#REF!,5,0))</f>
        <v>#REF!</v>
      </c>
      <c r="L2" s="63" t="e">
        <f>+IF(ISBLANK(VLOOKUP(A2,#REF!,9,0)),"",VLOOKUP(A2,#REF!,9,0))</f>
        <v>#REF!</v>
      </c>
      <c r="M2" s="63" t="e">
        <f>+IF(OR(AND(K2=1,L2=1),AND(ISBLANK(K2),ISBLANK(L2)),K2="",L2=""),0,IF(OR(AND(K2=1,L2=2),AND(K2=1,L2=3)),0.25,IF(OR(AND(K2=2,L2=2),AND(K2=3,L2=1),AND(K2=3,L2=2),AND(K2=2,L2=1)),0.5,IF(AND(K2=2,L2=3),0.75,1))))</f>
        <v>#REF!</v>
      </c>
      <c r="N2" s="63" t="e">
        <f>+AVERAGEIF($D$2:$D$82,D2,$M$2:$M$82)</f>
        <v>#REF!</v>
      </c>
      <c r="O2" s="61" t="s">
        <v>0</v>
      </c>
      <c r="P2" s="62" t="s">
        <v>39</v>
      </c>
      <c r="Q2" s="62"/>
      <c r="R2" s="63"/>
      <c r="S2" s="63"/>
    </row>
    <row r="3" spans="1:19" ht="12.75" customHeight="1" x14ac:dyDescent="0.2">
      <c r="A3" s="63" t="s">
        <v>40</v>
      </c>
      <c r="B3" s="63" t="str">
        <f t="shared" ref="B3:B42" si="1">+LEFT(A3,1)</f>
        <v>1</v>
      </c>
      <c r="C3" s="63" t="e">
        <f>+MID(VLOOKUP(A3,#REF!,2,0),4,LEN(VLOOKUP(A3,#REF!,2,0))-4)</f>
        <v>#REF!</v>
      </c>
      <c r="D3" s="63" t="s">
        <v>37</v>
      </c>
      <c r="E3" s="63" t="e">
        <f>+VLOOKUP(A3,#REF!,3,0)</f>
        <v>#REF!</v>
      </c>
      <c r="F3" s="63" t="e">
        <f>+VLOOKUP(A3,#REF!,10,0)</f>
        <v>#REF!</v>
      </c>
      <c r="G3" s="63" t="e">
        <f>+VLOOKUP(A3,#REF!,13,0)</f>
        <v>#REF!</v>
      </c>
      <c r="H3" s="65" t="e">
        <f t="shared" ref="H3:H70" si="2">+_xlfn.RANK.EQ(G3,$G$2:$G$82,1)</f>
        <v>#REF!</v>
      </c>
      <c r="I3" s="63" t="e">
        <f t="shared" si="0"/>
        <v>#REF!</v>
      </c>
      <c r="J3" s="63" t="s">
        <v>38</v>
      </c>
      <c r="K3" s="63" t="e">
        <f>+IF(ISBLANK(VLOOKUP(A3,#REF!,5,0)),"",VLOOKUP(A3,#REF!,5,0))</f>
        <v>#REF!</v>
      </c>
      <c r="L3" s="63" t="e">
        <f>+IF(ISBLANK(VLOOKUP(A3,#REF!,9,0)),"",VLOOKUP(A3,#REF!,9,0))</f>
        <v>#REF!</v>
      </c>
      <c r="M3" s="63" t="e">
        <f>+IF(OR(AND(K3=1,L3=1),AND(ISBLANK(K3),ISBLANK(L3)),K3="",L3=""),0,IF(OR(AND(K3=1,L3=2),AND(K3=1,L3=3)),0.25,IF(OR(AND(K3=2,L3=2),AND(K3=3,L3=1),AND(K3=3,L3=2),AND(K3=2,L3=1)),0.5,IF(AND(K3=2,L3=3),0.75,1))))</f>
        <v>#REF!</v>
      </c>
      <c r="N3" s="63" t="e">
        <f t="shared" ref="N3:N70" si="3">+AVERAGEIF($D$2:$D$82,D3,$M$2:$M$82)</f>
        <v>#REF!</v>
      </c>
      <c r="O3" s="64" t="s">
        <v>1</v>
      </c>
      <c r="P3" s="62" t="s">
        <v>41</v>
      </c>
      <c r="Q3" s="62"/>
      <c r="R3" s="63" t="s">
        <v>42</v>
      </c>
      <c r="S3" s="63"/>
    </row>
    <row r="4" spans="1:19" ht="16.5" customHeight="1" x14ac:dyDescent="0.2">
      <c r="A4" s="63" t="s">
        <v>43</v>
      </c>
      <c r="B4" s="63" t="str">
        <f t="shared" si="1"/>
        <v>1</v>
      </c>
      <c r="C4" s="63" t="e">
        <f>+MID(VLOOKUP(A4,#REF!,2,0),4,LEN(VLOOKUP(A4,#REF!,2,0))-4)</f>
        <v>#REF!</v>
      </c>
      <c r="D4" s="63" t="s">
        <v>37</v>
      </c>
      <c r="E4" s="63" t="e">
        <f>+VLOOKUP(A4,#REF!,3,0)</f>
        <v>#REF!</v>
      </c>
      <c r="F4" s="63" t="e">
        <f>+VLOOKUP(A4,#REF!,10,0)</f>
        <v>#REF!</v>
      </c>
      <c r="G4" s="63" t="e">
        <f>+VLOOKUP(A4,#REF!,13,0)</f>
        <v>#REF!</v>
      </c>
      <c r="H4" s="65" t="e">
        <f t="shared" si="2"/>
        <v>#REF!</v>
      </c>
      <c r="I4" s="63" t="e">
        <f t="shared" si="0"/>
        <v>#REF!</v>
      </c>
      <c r="J4" s="63" t="s">
        <v>38</v>
      </c>
      <c r="K4" s="63" t="e">
        <f>+IF(ISBLANK(VLOOKUP(A4,#REF!,5,0)),"",VLOOKUP(A4,#REF!,5,0))</f>
        <v>#REF!</v>
      </c>
      <c r="L4" s="63" t="e">
        <f>+IF(ISBLANK(VLOOKUP(A4,#REF!,9,0)),"",VLOOKUP(A4,#REF!,9,0))</f>
        <v>#REF!</v>
      </c>
      <c r="M4" s="63" t="e">
        <f t="shared" ref="M4:M67" si="4">+IF(OR(AND(K4=1,L4=1),AND(ISBLANK(K4),ISBLANK(L4)),K4="",L4=""),0,IF(OR(AND(K4=1,L4=2),AND(K4=1,L4=3)),0.25,IF(OR(AND(K4=2,L4=2),AND(K4=3,L4=1),AND(K4=3,L4=2),AND(K4=2,L4=1)),0.5,IF(AND(K4=2,L4=3),0.75,1))))</f>
        <v>#REF!</v>
      </c>
      <c r="N4" s="63" t="e">
        <f t="shared" si="3"/>
        <v>#REF!</v>
      </c>
      <c r="O4" s="64" t="s">
        <v>2</v>
      </c>
      <c r="P4" s="62" t="s">
        <v>44</v>
      </c>
      <c r="Q4" s="62"/>
      <c r="R4" s="63"/>
      <c r="S4" s="63"/>
    </row>
    <row r="5" spans="1:19" x14ac:dyDescent="0.2">
      <c r="A5" s="63" t="s">
        <v>45</v>
      </c>
      <c r="B5" s="63" t="str">
        <f t="shared" si="1"/>
        <v>1</v>
      </c>
      <c r="C5" s="63" t="e">
        <f>+MID(VLOOKUP(A5,#REF!,2,0),4,LEN(VLOOKUP(A5,#REF!,2,0))-4)</f>
        <v>#REF!</v>
      </c>
      <c r="D5" s="63" t="s">
        <v>37</v>
      </c>
      <c r="E5" s="63" t="e">
        <f>+VLOOKUP(A5,#REF!,3,0)</f>
        <v>#REF!</v>
      </c>
      <c r="F5" s="63" t="e">
        <f>+VLOOKUP(A5,#REF!,10,0)</f>
        <v>#REF!</v>
      </c>
      <c r="G5" s="63" t="e">
        <f>+VLOOKUP(A5,#REF!,13,0)</f>
        <v>#REF!</v>
      </c>
      <c r="H5" s="65" t="e">
        <f t="shared" si="2"/>
        <v>#REF!</v>
      </c>
      <c r="I5" s="63" t="e">
        <f t="shared" si="0"/>
        <v>#REF!</v>
      </c>
      <c r="J5" s="63" t="s">
        <v>38</v>
      </c>
      <c r="K5" s="63" t="e">
        <f>+IF(ISBLANK(VLOOKUP(A5,#REF!,5,0)),"",VLOOKUP(A5,#REF!,5,0))</f>
        <v>#REF!</v>
      </c>
      <c r="L5" s="63" t="e">
        <f>+IF(ISBLANK(VLOOKUP(A5,#REF!,9,0)),"",VLOOKUP(A5,#REF!,9,0))</f>
        <v>#REF!</v>
      </c>
      <c r="M5" s="63" t="e">
        <f t="shared" si="4"/>
        <v>#REF!</v>
      </c>
      <c r="N5" s="63" t="e">
        <f t="shared" si="3"/>
        <v>#REF!</v>
      </c>
      <c r="O5" s="63"/>
      <c r="P5" s="63"/>
    </row>
    <row r="6" spans="1:19" x14ac:dyDescent="0.2">
      <c r="A6" s="63" t="s">
        <v>46</v>
      </c>
      <c r="B6" s="63" t="str">
        <f t="shared" si="1"/>
        <v>1</v>
      </c>
      <c r="C6" s="63" t="e">
        <f>+MID(VLOOKUP(A6,#REF!,2,0),4,LEN(VLOOKUP(A6,#REF!,2,0))-4)</f>
        <v>#REF!</v>
      </c>
      <c r="D6" s="63" t="s">
        <v>37</v>
      </c>
      <c r="E6" s="63" t="e">
        <f>+VLOOKUP(A6,#REF!,3,0)</f>
        <v>#REF!</v>
      </c>
      <c r="F6" s="63" t="e">
        <f>+VLOOKUP(A6,#REF!,10,0)</f>
        <v>#REF!</v>
      </c>
      <c r="G6" s="63" t="e">
        <f>+VLOOKUP(A6,#REF!,13,0)</f>
        <v>#REF!</v>
      </c>
      <c r="H6" s="65" t="e">
        <f t="shared" si="2"/>
        <v>#REF!</v>
      </c>
      <c r="I6" s="63" t="e">
        <f t="shared" si="0"/>
        <v>#REF!</v>
      </c>
      <c r="J6" s="63" t="s">
        <v>38</v>
      </c>
      <c r="K6" s="63" t="e">
        <f>+IF(ISBLANK(VLOOKUP(A6,#REF!,5,0)),"",VLOOKUP(A6,#REF!,5,0))</f>
        <v>#REF!</v>
      </c>
      <c r="L6" s="63" t="e">
        <f>+IF(ISBLANK(VLOOKUP(A6,#REF!,9,0)),"",VLOOKUP(A6,#REF!,9,0))</f>
        <v>#REF!</v>
      </c>
      <c r="M6" s="63" t="e">
        <f t="shared" si="4"/>
        <v>#REF!</v>
      </c>
      <c r="N6" s="63" t="e">
        <f t="shared" si="3"/>
        <v>#REF!</v>
      </c>
      <c r="O6" s="63"/>
      <c r="P6" s="63"/>
    </row>
    <row r="7" spans="1:19" x14ac:dyDescent="0.2">
      <c r="A7" s="63" t="s">
        <v>47</v>
      </c>
      <c r="B7" s="63" t="str">
        <f t="shared" si="1"/>
        <v>2</v>
      </c>
      <c r="C7" s="63" t="e">
        <f>+MID(VLOOKUP(A7,#REF!,2,0),4,LEN(VLOOKUP(A7,#REF!,2,0))-4)</f>
        <v>#REF!</v>
      </c>
      <c r="D7" s="63" t="s">
        <v>37</v>
      </c>
      <c r="E7" s="63" t="e">
        <f>+VLOOKUP(A7,#REF!,3,0)</f>
        <v>#REF!</v>
      </c>
      <c r="F7" s="63" t="e">
        <f>+VLOOKUP(A7,#REF!,10,0)</f>
        <v>#REF!</v>
      </c>
      <c r="G7" s="63" t="e">
        <f>+VLOOKUP(A7,#REF!,13,0)</f>
        <v>#REF!</v>
      </c>
      <c r="H7" s="65" t="e">
        <f t="shared" si="2"/>
        <v>#REF!</v>
      </c>
      <c r="I7" s="63" t="e">
        <f t="shared" si="0"/>
        <v>#REF!</v>
      </c>
      <c r="J7" s="63" t="s">
        <v>48</v>
      </c>
      <c r="K7" s="63" t="e">
        <f>+IF(ISBLANK(VLOOKUP(A7,#REF!,5,0)),"",VLOOKUP(A7,#REF!,5,0))</f>
        <v>#REF!</v>
      </c>
      <c r="L7" s="63" t="e">
        <f>+IF(ISBLANK(VLOOKUP(A7,#REF!,9,0)),"",VLOOKUP(A7,#REF!,9,0))</f>
        <v>#REF!</v>
      </c>
      <c r="M7" s="63" t="e">
        <f t="shared" si="4"/>
        <v>#REF!</v>
      </c>
      <c r="N7" s="63" t="e">
        <f t="shared" si="3"/>
        <v>#REF!</v>
      </c>
      <c r="O7" s="63"/>
      <c r="P7" s="63"/>
    </row>
    <row r="8" spans="1:19" x14ac:dyDescent="0.2">
      <c r="A8" s="63" t="s">
        <v>49</v>
      </c>
      <c r="B8" s="63" t="str">
        <f t="shared" si="1"/>
        <v>2</v>
      </c>
      <c r="C8" s="63" t="e">
        <f>+MID(VLOOKUP(A8,#REF!,2,0),4,LEN(VLOOKUP(A8,#REF!,2,0))-4)</f>
        <v>#REF!</v>
      </c>
      <c r="D8" s="63" t="s">
        <v>37</v>
      </c>
      <c r="E8" s="63" t="e">
        <f>+VLOOKUP(A8,#REF!,3,0)</f>
        <v>#REF!</v>
      </c>
      <c r="F8" s="63" t="e">
        <f>+VLOOKUP(A8,#REF!,10,0)</f>
        <v>#REF!</v>
      </c>
      <c r="G8" s="63" t="e">
        <f>+VLOOKUP(A8,#REF!,13,0)</f>
        <v>#REF!</v>
      </c>
      <c r="H8" s="65" t="e">
        <f t="shared" si="2"/>
        <v>#REF!</v>
      </c>
      <c r="I8" s="63" t="e">
        <f t="shared" si="0"/>
        <v>#REF!</v>
      </c>
      <c r="J8" s="63" t="s">
        <v>48</v>
      </c>
      <c r="K8" s="63" t="e">
        <f>+IF(ISBLANK(VLOOKUP(A8,#REF!,5,0)),"",VLOOKUP(A8,#REF!,5,0))</f>
        <v>#REF!</v>
      </c>
      <c r="L8" s="63" t="e">
        <f>+IF(ISBLANK(VLOOKUP(A8,#REF!,9,0)),"",VLOOKUP(A8,#REF!,9,0))</f>
        <v>#REF!</v>
      </c>
      <c r="M8" s="63" t="e">
        <f t="shared" si="4"/>
        <v>#REF!</v>
      </c>
      <c r="N8" s="63" t="e">
        <f t="shared" si="3"/>
        <v>#REF!</v>
      </c>
      <c r="O8" s="63"/>
      <c r="P8" s="63"/>
    </row>
    <row r="9" spans="1:19" x14ac:dyDescent="0.2">
      <c r="A9" s="63" t="s">
        <v>50</v>
      </c>
      <c r="B9" s="63" t="str">
        <f t="shared" si="1"/>
        <v>2</v>
      </c>
      <c r="C9" s="63" t="e">
        <f>+MID(VLOOKUP(A9,#REF!,2,0),4,LEN(VLOOKUP(A9,#REF!,2,0))-4)</f>
        <v>#REF!</v>
      </c>
      <c r="D9" s="63" t="s">
        <v>37</v>
      </c>
      <c r="E9" s="63" t="e">
        <f>+VLOOKUP(A9,#REF!,3,0)</f>
        <v>#REF!</v>
      </c>
      <c r="F9" s="63" t="e">
        <f>+VLOOKUP(A9,#REF!,10,0)</f>
        <v>#REF!</v>
      </c>
      <c r="G9" s="63" t="e">
        <f>+VLOOKUP(A9,#REF!,13,0)</f>
        <v>#REF!</v>
      </c>
      <c r="H9" s="65" t="e">
        <f t="shared" si="2"/>
        <v>#REF!</v>
      </c>
      <c r="I9" s="63" t="e">
        <f t="shared" si="0"/>
        <v>#REF!</v>
      </c>
      <c r="J9" s="63" t="s">
        <v>48</v>
      </c>
      <c r="K9" s="63" t="e">
        <f>+IF(ISBLANK(VLOOKUP(A9,#REF!,5,0)),"",VLOOKUP(A9,#REF!,5,0))</f>
        <v>#REF!</v>
      </c>
      <c r="L9" s="63" t="e">
        <f>+IF(ISBLANK(VLOOKUP(A9,#REF!,9,0)),"",VLOOKUP(A9,#REF!,9,0))</f>
        <v>#REF!</v>
      </c>
      <c r="M9" s="63" t="e">
        <f t="shared" si="4"/>
        <v>#REF!</v>
      </c>
      <c r="N9" s="63" t="e">
        <f t="shared" si="3"/>
        <v>#REF!</v>
      </c>
      <c r="O9" s="63"/>
      <c r="P9" s="63"/>
    </row>
    <row r="10" spans="1:19" x14ac:dyDescent="0.2">
      <c r="A10" s="63" t="s">
        <v>51</v>
      </c>
      <c r="B10" s="63" t="str">
        <f t="shared" si="1"/>
        <v>3</v>
      </c>
      <c r="C10" s="63" t="e">
        <f>+MID(VLOOKUP(A10,#REF!,2,0),4,LEN(VLOOKUP(A10,#REF!,2,0))-4)</f>
        <v>#REF!</v>
      </c>
      <c r="D10" s="63" t="s">
        <v>37</v>
      </c>
      <c r="E10" s="63" t="e">
        <f>+VLOOKUP(A10,#REF!,3,0)</f>
        <v>#REF!</v>
      </c>
      <c r="F10" s="63" t="e">
        <f>+VLOOKUP(A10,#REF!,10,0)</f>
        <v>#REF!</v>
      </c>
      <c r="G10" s="63" t="e">
        <f>+VLOOKUP(A10,#REF!,13,0)</f>
        <v>#REF!</v>
      </c>
      <c r="H10" s="65" t="e">
        <f t="shared" si="2"/>
        <v>#REF!</v>
      </c>
      <c r="I10" s="63" t="e">
        <f t="shared" si="0"/>
        <v>#REF!</v>
      </c>
      <c r="J10" s="63" t="s">
        <v>52</v>
      </c>
      <c r="K10" s="63" t="e">
        <f>+IF(ISBLANK(VLOOKUP(A10,#REF!,5,0)),"",VLOOKUP(A10,#REF!,5,0))</f>
        <v>#REF!</v>
      </c>
      <c r="L10" s="63" t="e">
        <f>+IF(ISBLANK(VLOOKUP(A10,#REF!,9,0)),"",VLOOKUP(A10,#REF!,9,0))</f>
        <v>#REF!</v>
      </c>
      <c r="M10" s="63" t="e">
        <f t="shared" si="4"/>
        <v>#REF!</v>
      </c>
      <c r="N10" s="63" t="e">
        <f t="shared" si="3"/>
        <v>#REF!</v>
      </c>
      <c r="O10" s="63"/>
      <c r="P10" s="63"/>
    </row>
    <row r="11" spans="1:19" x14ac:dyDescent="0.2">
      <c r="A11" s="63" t="s">
        <v>53</v>
      </c>
      <c r="B11" s="63" t="str">
        <f t="shared" si="1"/>
        <v>3</v>
      </c>
      <c r="C11" s="63" t="e">
        <f>+MID(VLOOKUP(A11,#REF!,2,0),4,LEN(VLOOKUP(A11,#REF!,2,0))-4)</f>
        <v>#REF!</v>
      </c>
      <c r="D11" s="63" t="s">
        <v>37</v>
      </c>
      <c r="E11" s="63" t="e">
        <f>+VLOOKUP(A11,#REF!,3,0)</f>
        <v>#REF!</v>
      </c>
      <c r="F11" s="63" t="e">
        <f>+VLOOKUP(A11,#REF!,10,0)</f>
        <v>#REF!</v>
      </c>
      <c r="G11" s="63" t="e">
        <f>+VLOOKUP(A11,#REF!,13,0)</f>
        <v>#REF!</v>
      </c>
      <c r="H11" s="65" t="e">
        <f t="shared" si="2"/>
        <v>#REF!</v>
      </c>
      <c r="I11" s="63" t="e">
        <f t="shared" si="0"/>
        <v>#REF!</v>
      </c>
      <c r="J11" s="63" t="s">
        <v>52</v>
      </c>
      <c r="K11" s="63" t="e">
        <f>+IF(ISBLANK(VLOOKUP(A11,#REF!,5,0)),"",VLOOKUP(A11,#REF!,5,0))</f>
        <v>#REF!</v>
      </c>
      <c r="L11" s="63" t="e">
        <f>+IF(ISBLANK(VLOOKUP(A11,#REF!,9,0)),"",VLOOKUP(A11,#REF!,9,0))</f>
        <v>#REF!</v>
      </c>
      <c r="M11" s="63" t="e">
        <f t="shared" si="4"/>
        <v>#REF!</v>
      </c>
      <c r="N11" s="63" t="e">
        <f t="shared" si="3"/>
        <v>#REF!</v>
      </c>
      <c r="O11" s="63"/>
      <c r="P11" s="63"/>
    </row>
    <row r="12" spans="1:19" x14ac:dyDescent="0.2">
      <c r="A12" s="63" t="s">
        <v>54</v>
      </c>
      <c r="B12" s="63" t="str">
        <f t="shared" si="1"/>
        <v>3</v>
      </c>
      <c r="C12" s="63" t="e">
        <f>+MID(VLOOKUP(A12,#REF!,2,0),4,LEN(VLOOKUP(A12,#REF!,2,0))-4)</f>
        <v>#REF!</v>
      </c>
      <c r="D12" s="63" t="s">
        <v>37</v>
      </c>
      <c r="E12" s="63" t="e">
        <f>+VLOOKUP(A12,#REF!,3,0)</f>
        <v>#REF!</v>
      </c>
      <c r="F12" s="63" t="e">
        <f>+VLOOKUP(A12,#REF!,10,0)</f>
        <v>#REF!</v>
      </c>
      <c r="G12" s="63" t="e">
        <f>+VLOOKUP(A12,#REF!,13,0)</f>
        <v>#REF!</v>
      </c>
      <c r="H12" s="65" t="e">
        <f t="shared" si="2"/>
        <v>#REF!</v>
      </c>
      <c r="I12" s="63" t="e">
        <f t="shared" si="0"/>
        <v>#REF!</v>
      </c>
      <c r="J12" s="63" t="s">
        <v>52</v>
      </c>
      <c r="K12" s="63" t="e">
        <f>+IF(ISBLANK(VLOOKUP(A12,#REF!,5,0)),"",VLOOKUP(A12,#REF!,5,0))</f>
        <v>#REF!</v>
      </c>
      <c r="L12" s="63" t="e">
        <f>+IF(ISBLANK(VLOOKUP(A12,#REF!,9,0)),"",VLOOKUP(A12,#REF!,9,0))</f>
        <v>#REF!</v>
      </c>
      <c r="M12" s="63" t="e">
        <f t="shared" si="4"/>
        <v>#REF!</v>
      </c>
      <c r="N12" s="63" t="e">
        <f t="shared" si="3"/>
        <v>#REF!</v>
      </c>
      <c r="O12" s="63"/>
      <c r="P12" s="63"/>
    </row>
    <row r="13" spans="1:19" x14ac:dyDescent="0.2">
      <c r="A13" s="63" t="s">
        <v>55</v>
      </c>
      <c r="B13" s="63" t="str">
        <f t="shared" si="1"/>
        <v>4</v>
      </c>
      <c r="C13" s="63" t="e">
        <f>+MID(VLOOKUP(A13,#REF!,2,0),4,LEN(VLOOKUP(A13,#REF!,2,0))-4)</f>
        <v>#REF!</v>
      </c>
      <c r="D13" s="63" t="s">
        <v>37</v>
      </c>
      <c r="E13" s="63" t="e">
        <f>+VLOOKUP(A13,#REF!,3,0)</f>
        <v>#REF!</v>
      </c>
      <c r="F13" s="63" t="e">
        <f>+VLOOKUP(A13,#REF!,10,0)</f>
        <v>#REF!</v>
      </c>
      <c r="G13" s="63" t="e">
        <f>+VLOOKUP(A13,#REF!,13,0)</f>
        <v>#REF!</v>
      </c>
      <c r="H13" s="65" t="e">
        <f t="shared" si="2"/>
        <v>#REF!</v>
      </c>
      <c r="I13" s="63" t="e">
        <f t="shared" si="0"/>
        <v>#REF!</v>
      </c>
      <c r="J13" s="63" t="s">
        <v>56</v>
      </c>
      <c r="K13" s="63" t="e">
        <f>+IF(ISBLANK(VLOOKUP(A13,#REF!,5,0)),"",VLOOKUP(A13,#REF!,5,0))</f>
        <v>#REF!</v>
      </c>
      <c r="L13" s="63" t="e">
        <f>+IF(ISBLANK(VLOOKUP(A13,#REF!,9,0)),"",VLOOKUP(A13,#REF!,9,0))</f>
        <v>#REF!</v>
      </c>
      <c r="M13" s="63" t="e">
        <f t="shared" si="4"/>
        <v>#REF!</v>
      </c>
      <c r="N13" s="63" t="e">
        <f t="shared" si="3"/>
        <v>#REF!</v>
      </c>
      <c r="O13" s="63"/>
      <c r="P13" s="63"/>
    </row>
    <row r="14" spans="1:19" x14ac:dyDescent="0.2">
      <c r="A14" s="63" t="s">
        <v>57</v>
      </c>
      <c r="B14" s="63" t="str">
        <f t="shared" si="1"/>
        <v>4</v>
      </c>
      <c r="C14" s="63" t="e">
        <f>+MID(VLOOKUP(A14,#REF!,2,0),4,LEN(VLOOKUP(A14,#REF!,2,0))-4)</f>
        <v>#REF!</v>
      </c>
      <c r="D14" s="63" t="s">
        <v>37</v>
      </c>
      <c r="E14" s="63" t="e">
        <f>+VLOOKUP(A14,#REF!,3,0)</f>
        <v>#REF!</v>
      </c>
      <c r="F14" s="63" t="e">
        <f>+VLOOKUP(A14,#REF!,10,0)</f>
        <v>#REF!</v>
      </c>
      <c r="G14" s="63" t="e">
        <f>+VLOOKUP(A14,#REF!,13,0)</f>
        <v>#REF!</v>
      </c>
      <c r="H14" s="65" t="e">
        <f t="shared" si="2"/>
        <v>#REF!</v>
      </c>
      <c r="I14" s="63" t="e">
        <f t="shared" si="0"/>
        <v>#REF!</v>
      </c>
      <c r="J14" s="63" t="s">
        <v>56</v>
      </c>
      <c r="K14" s="63" t="e">
        <f>+IF(ISBLANK(VLOOKUP(A14,#REF!,5,0)),"",VLOOKUP(A14,#REF!,5,0))</f>
        <v>#REF!</v>
      </c>
      <c r="L14" s="63" t="e">
        <f>+IF(ISBLANK(VLOOKUP(A14,#REF!,9,0)),"",VLOOKUP(A14,#REF!,9,0))</f>
        <v>#REF!</v>
      </c>
      <c r="M14" s="63" t="e">
        <f t="shared" si="4"/>
        <v>#REF!</v>
      </c>
      <c r="N14" s="63" t="e">
        <f t="shared" si="3"/>
        <v>#REF!</v>
      </c>
      <c r="O14" s="63"/>
      <c r="P14" s="63"/>
    </row>
    <row r="15" spans="1:19" x14ac:dyDescent="0.2">
      <c r="A15" s="63" t="s">
        <v>58</v>
      </c>
      <c r="B15" s="63" t="str">
        <f t="shared" si="1"/>
        <v>4</v>
      </c>
      <c r="C15" s="63" t="e">
        <f>+MID(VLOOKUP(A15,#REF!,2,0),4,LEN(VLOOKUP(A15,#REF!,2,0))-4)</f>
        <v>#REF!</v>
      </c>
      <c r="D15" s="63" t="s">
        <v>37</v>
      </c>
      <c r="E15" s="63" t="e">
        <f>+VLOOKUP(A15,#REF!,3,0)</f>
        <v>#REF!</v>
      </c>
      <c r="F15" s="63" t="e">
        <f>+VLOOKUP(A15,#REF!,10,0)</f>
        <v>#REF!</v>
      </c>
      <c r="G15" s="63" t="e">
        <f>+VLOOKUP(A15,#REF!,13,0)</f>
        <v>#REF!</v>
      </c>
      <c r="H15" s="65" t="e">
        <f t="shared" si="2"/>
        <v>#REF!</v>
      </c>
      <c r="I15" s="63" t="e">
        <f t="shared" si="0"/>
        <v>#REF!</v>
      </c>
      <c r="J15" s="63" t="s">
        <v>56</v>
      </c>
      <c r="K15" s="63" t="e">
        <f>+IF(ISBLANK(VLOOKUP(A15,#REF!,5,0)),"",VLOOKUP(A15,#REF!,5,0))</f>
        <v>#REF!</v>
      </c>
      <c r="L15" s="63" t="e">
        <f>+IF(ISBLANK(VLOOKUP(A15,#REF!,9,0)),"",VLOOKUP(A15,#REF!,9,0))</f>
        <v>#REF!</v>
      </c>
      <c r="M15" s="63" t="e">
        <f t="shared" si="4"/>
        <v>#REF!</v>
      </c>
      <c r="N15" s="63" t="e">
        <f t="shared" si="3"/>
        <v>#REF!</v>
      </c>
      <c r="O15" s="63"/>
      <c r="P15" s="63"/>
    </row>
    <row r="16" spans="1:19" x14ac:dyDescent="0.2">
      <c r="A16" s="63" t="s">
        <v>59</v>
      </c>
      <c r="B16" s="63" t="str">
        <f t="shared" si="1"/>
        <v>4</v>
      </c>
      <c r="C16" s="63" t="e">
        <f>+MID(VLOOKUP(A16,#REF!,2,0),4,LEN(VLOOKUP(A16,#REF!,2,0))-4)</f>
        <v>#REF!</v>
      </c>
      <c r="D16" s="63" t="s">
        <v>37</v>
      </c>
      <c r="E16" s="63" t="e">
        <f>+VLOOKUP(A16,#REF!,3,0)</f>
        <v>#REF!</v>
      </c>
      <c r="F16" s="63" t="e">
        <f>+VLOOKUP(A16,#REF!,10,0)</f>
        <v>#REF!</v>
      </c>
      <c r="G16" s="63" t="e">
        <f>+VLOOKUP(A16,#REF!,13,0)</f>
        <v>#REF!</v>
      </c>
      <c r="H16" s="65" t="e">
        <f t="shared" si="2"/>
        <v>#REF!</v>
      </c>
      <c r="I16" s="63" t="e">
        <f t="shared" si="0"/>
        <v>#REF!</v>
      </c>
      <c r="J16" s="63" t="s">
        <v>56</v>
      </c>
      <c r="K16" s="63" t="e">
        <f>+IF(ISBLANK(VLOOKUP(A16,#REF!,5,0)),"",VLOOKUP(A16,#REF!,5,0))</f>
        <v>#REF!</v>
      </c>
      <c r="L16" s="63" t="e">
        <f>+IF(ISBLANK(VLOOKUP(A16,#REF!,9,0)),"",VLOOKUP(A16,#REF!,9,0))</f>
        <v>#REF!</v>
      </c>
      <c r="M16" s="63" t="e">
        <f t="shared" si="4"/>
        <v>#REF!</v>
      </c>
      <c r="N16" s="63" t="e">
        <f t="shared" si="3"/>
        <v>#REF!</v>
      </c>
      <c r="O16" s="63"/>
      <c r="P16" s="63"/>
    </row>
    <row r="17" spans="1:16" x14ac:dyDescent="0.2">
      <c r="A17" s="63" t="s">
        <v>60</v>
      </c>
      <c r="B17" s="63" t="str">
        <f t="shared" si="1"/>
        <v>4</v>
      </c>
      <c r="C17" s="63" t="e">
        <f>+MID(VLOOKUP(A17,#REF!,2,0),4,LEN(VLOOKUP(A17,#REF!,2,0))-4)</f>
        <v>#REF!</v>
      </c>
      <c r="D17" s="63" t="s">
        <v>37</v>
      </c>
      <c r="E17" s="63" t="e">
        <f>+VLOOKUP(A17,#REF!,3,0)</f>
        <v>#REF!</v>
      </c>
      <c r="F17" s="63" t="e">
        <f>+VLOOKUP(A17,#REF!,10,0)</f>
        <v>#REF!</v>
      </c>
      <c r="G17" s="63" t="e">
        <f>+VLOOKUP(A17,#REF!,13,0)</f>
        <v>#REF!</v>
      </c>
      <c r="H17" s="65" t="e">
        <f t="shared" si="2"/>
        <v>#REF!</v>
      </c>
      <c r="I17" s="63" t="e">
        <f t="shared" si="0"/>
        <v>#REF!</v>
      </c>
      <c r="J17" s="63" t="s">
        <v>56</v>
      </c>
      <c r="K17" s="63" t="e">
        <f>+IF(ISBLANK(VLOOKUP(A17,#REF!,5,0)),"",VLOOKUP(A17,#REF!,5,0))</f>
        <v>#REF!</v>
      </c>
      <c r="L17" s="63" t="e">
        <f>+IF(ISBLANK(VLOOKUP(A17,#REF!,9,0)),"",VLOOKUP(A17,#REF!,9,0))</f>
        <v>#REF!</v>
      </c>
      <c r="M17" s="63" t="e">
        <f t="shared" si="4"/>
        <v>#REF!</v>
      </c>
      <c r="N17" s="63" t="e">
        <f t="shared" si="3"/>
        <v>#REF!</v>
      </c>
      <c r="O17" s="63"/>
      <c r="P17" s="63"/>
    </row>
    <row r="18" spans="1:16" x14ac:dyDescent="0.2">
      <c r="A18" s="63" t="s">
        <v>61</v>
      </c>
      <c r="B18" s="63" t="str">
        <f t="shared" si="1"/>
        <v>4</v>
      </c>
      <c r="C18" s="63" t="e">
        <f>+MID(VLOOKUP(A18,#REF!,2,0),4,LEN(VLOOKUP(A18,#REF!,2,0))-4)</f>
        <v>#REF!</v>
      </c>
      <c r="D18" s="63" t="s">
        <v>37</v>
      </c>
      <c r="E18" s="63" t="e">
        <f>+VLOOKUP(A18,#REF!,3,0)</f>
        <v>#REF!</v>
      </c>
      <c r="F18" s="63" t="e">
        <f>+VLOOKUP(A18,#REF!,10,0)</f>
        <v>#REF!</v>
      </c>
      <c r="G18" s="63" t="e">
        <f>+VLOOKUP(A18,#REF!,13,0)</f>
        <v>#REF!</v>
      </c>
      <c r="H18" s="65" t="e">
        <f t="shared" si="2"/>
        <v>#REF!</v>
      </c>
      <c r="I18" s="63" t="e">
        <f t="shared" si="0"/>
        <v>#REF!</v>
      </c>
      <c r="J18" s="63" t="s">
        <v>56</v>
      </c>
      <c r="K18" s="63" t="e">
        <f>+IF(ISBLANK(VLOOKUP(A18,#REF!,5,0)),"",VLOOKUP(A18,#REF!,5,0))</f>
        <v>#REF!</v>
      </c>
      <c r="L18" s="63" t="e">
        <f>+IF(ISBLANK(VLOOKUP(A18,#REF!,9,0)),"",VLOOKUP(A18,#REF!,9,0))</f>
        <v>#REF!</v>
      </c>
      <c r="M18" s="63" t="e">
        <f t="shared" si="4"/>
        <v>#REF!</v>
      </c>
      <c r="N18" s="63" t="e">
        <f t="shared" si="3"/>
        <v>#REF!</v>
      </c>
      <c r="O18" s="63"/>
      <c r="P18" s="63"/>
    </row>
    <row r="19" spans="1:16" x14ac:dyDescent="0.2">
      <c r="A19" s="63" t="s">
        <v>62</v>
      </c>
      <c r="B19" s="63" t="str">
        <f t="shared" si="1"/>
        <v>4</v>
      </c>
      <c r="C19" s="63" t="e">
        <f>+MID(VLOOKUP(A19,#REF!,2,0),4,LEN(VLOOKUP(A19,#REF!,2,0))-4)</f>
        <v>#REF!</v>
      </c>
      <c r="D19" s="63" t="s">
        <v>37</v>
      </c>
      <c r="E19" s="63" t="e">
        <f>+VLOOKUP(A19,#REF!,3,0)</f>
        <v>#REF!</v>
      </c>
      <c r="F19" s="63" t="e">
        <f>+VLOOKUP(A19,#REF!,10,0)</f>
        <v>#REF!</v>
      </c>
      <c r="G19" s="63" t="e">
        <f>+VLOOKUP(A19,#REF!,13,0)</f>
        <v>#REF!</v>
      </c>
      <c r="H19" s="65" t="e">
        <f>+_xlfn.RANK.EQ(G19,$G$2:$G$82,1)</f>
        <v>#REF!</v>
      </c>
      <c r="I19" s="63" t="e">
        <f t="shared" si="0"/>
        <v>#REF!</v>
      </c>
      <c r="J19" s="63" t="s">
        <v>56</v>
      </c>
      <c r="K19" s="63" t="e">
        <f>+IF(ISBLANK(VLOOKUP(A19,#REF!,5,0)),"",VLOOKUP(A19,#REF!,5,0))</f>
        <v>#REF!</v>
      </c>
      <c r="L19" s="63" t="e">
        <f>+IF(ISBLANK(VLOOKUP(A19,#REF!,9,0)),"",VLOOKUP(A19,#REF!,9,0))</f>
        <v>#REF!</v>
      </c>
      <c r="M19" s="63" t="e">
        <f t="shared" si="4"/>
        <v>#REF!</v>
      </c>
      <c r="N19" s="63" t="e">
        <f>+AVERAGEIF($D$2:$D$82,D19,$M$2:$M$82)</f>
        <v>#REF!</v>
      </c>
      <c r="O19" s="63"/>
      <c r="P19" s="63"/>
    </row>
    <row r="20" spans="1:16" x14ac:dyDescent="0.2">
      <c r="A20" s="63" t="s">
        <v>63</v>
      </c>
      <c r="B20" s="63" t="str">
        <f t="shared" si="1"/>
        <v>5</v>
      </c>
      <c r="C20" s="63" t="e">
        <f>+MID(VLOOKUP(A20,#REF!,2,0),4,LEN(VLOOKUP(A20,#REF!,2,0))-4)</f>
        <v>#REF!</v>
      </c>
      <c r="D20" s="63" t="s">
        <v>37</v>
      </c>
      <c r="E20" s="63" t="e">
        <f>+VLOOKUP(A20,#REF!,3,0)</f>
        <v>#REF!</v>
      </c>
      <c r="F20" s="63" t="e">
        <f>+VLOOKUP(A20,#REF!,10,0)</f>
        <v>#REF!</v>
      </c>
      <c r="G20" s="63" t="e">
        <f>+VLOOKUP(A20,#REF!,13,0)</f>
        <v>#REF!</v>
      </c>
      <c r="H20" s="65" t="e">
        <f t="shared" si="2"/>
        <v>#REF!</v>
      </c>
      <c r="I20" s="63" t="e">
        <f t="shared" si="0"/>
        <v>#REF!</v>
      </c>
      <c r="J20" s="63" t="s">
        <v>64</v>
      </c>
      <c r="K20" s="63" t="e">
        <f>+IF(ISBLANK(VLOOKUP(A20,#REF!,5,0)),"",VLOOKUP(A20,#REF!,5,0))</f>
        <v>#REF!</v>
      </c>
      <c r="L20" s="63" t="e">
        <f>+IF(ISBLANK(VLOOKUP(A20,#REF!,9,0)),"",VLOOKUP(A20,#REF!,9,0))</f>
        <v>#REF!</v>
      </c>
      <c r="M20" s="63" t="e">
        <f t="shared" si="4"/>
        <v>#REF!</v>
      </c>
      <c r="N20" s="63" t="e">
        <f t="shared" si="3"/>
        <v>#REF!</v>
      </c>
      <c r="O20" s="63"/>
      <c r="P20" s="63"/>
    </row>
    <row r="21" spans="1:16" x14ac:dyDescent="0.2">
      <c r="A21" s="63" t="s">
        <v>65</v>
      </c>
      <c r="B21" s="63" t="str">
        <f t="shared" si="1"/>
        <v>5</v>
      </c>
      <c r="C21" s="63" t="e">
        <f>+MID(VLOOKUP(A21,#REF!,2,0),4,LEN(VLOOKUP(A21,#REF!,2,0))-4)</f>
        <v>#REF!</v>
      </c>
      <c r="D21" s="63" t="s">
        <v>37</v>
      </c>
      <c r="E21" s="63" t="e">
        <f>+VLOOKUP(A21,#REF!,3,0)</f>
        <v>#REF!</v>
      </c>
      <c r="F21" s="63" t="e">
        <f>+VLOOKUP(A21,#REF!,10,0)</f>
        <v>#REF!</v>
      </c>
      <c r="G21" s="63" t="e">
        <f>+VLOOKUP(A21,#REF!,13,0)</f>
        <v>#REF!</v>
      </c>
      <c r="H21" s="65" t="e">
        <f t="shared" si="2"/>
        <v>#REF!</v>
      </c>
      <c r="I21" s="63" t="e">
        <f t="shared" si="0"/>
        <v>#REF!</v>
      </c>
      <c r="J21" s="63" t="s">
        <v>64</v>
      </c>
      <c r="K21" s="63" t="e">
        <f>+IF(ISBLANK(VLOOKUP(A21,#REF!,5,0)),"",VLOOKUP(A21,#REF!,5,0))</f>
        <v>#REF!</v>
      </c>
      <c r="L21" s="63" t="e">
        <f>+IF(ISBLANK(VLOOKUP(A21,#REF!,9,0)),"",VLOOKUP(A21,#REF!,9,0))</f>
        <v>#REF!</v>
      </c>
      <c r="M21" s="63" t="e">
        <f t="shared" si="4"/>
        <v>#REF!</v>
      </c>
      <c r="N21" s="63" t="e">
        <f t="shared" si="3"/>
        <v>#REF!</v>
      </c>
      <c r="O21" s="63"/>
      <c r="P21" s="63"/>
    </row>
    <row r="22" spans="1:16" x14ac:dyDescent="0.2">
      <c r="A22" s="63" t="s">
        <v>66</v>
      </c>
      <c r="B22" s="63" t="str">
        <f t="shared" si="1"/>
        <v>5</v>
      </c>
      <c r="C22" s="63" t="e">
        <f>+MID(VLOOKUP(A22,#REF!,2,0),4,LEN(VLOOKUP(A22,#REF!,2,0))-4)</f>
        <v>#REF!</v>
      </c>
      <c r="D22" s="63" t="s">
        <v>37</v>
      </c>
      <c r="E22" s="63" t="e">
        <f>+VLOOKUP(A22,#REF!,3,0)</f>
        <v>#REF!</v>
      </c>
      <c r="F22" s="63" t="e">
        <f>+VLOOKUP(A22,#REF!,10,0)</f>
        <v>#REF!</v>
      </c>
      <c r="G22" s="63" t="e">
        <f>+VLOOKUP(A22,#REF!,13,0)</f>
        <v>#REF!</v>
      </c>
      <c r="H22" s="65" t="e">
        <f t="shared" si="2"/>
        <v>#REF!</v>
      </c>
      <c r="I22" s="63" t="e">
        <f t="shared" si="0"/>
        <v>#REF!</v>
      </c>
      <c r="J22" s="63" t="s">
        <v>64</v>
      </c>
      <c r="K22" s="63" t="e">
        <f>+IF(ISBLANK(VLOOKUP(A22,#REF!,5,0)),"",VLOOKUP(A22,#REF!,5,0))</f>
        <v>#REF!</v>
      </c>
      <c r="L22" s="63" t="e">
        <f>+IF(ISBLANK(VLOOKUP(A22,#REF!,9,0)),"",VLOOKUP(A22,#REF!,9,0))</f>
        <v>#REF!</v>
      </c>
      <c r="M22" s="63" t="e">
        <f t="shared" si="4"/>
        <v>#REF!</v>
      </c>
      <c r="N22" s="63" t="e">
        <f t="shared" si="3"/>
        <v>#REF!</v>
      </c>
      <c r="O22" s="63"/>
      <c r="P22" s="63"/>
    </row>
    <row r="23" spans="1:16" x14ac:dyDescent="0.2">
      <c r="A23" s="63" t="s">
        <v>67</v>
      </c>
      <c r="B23" s="63" t="str">
        <f t="shared" si="1"/>
        <v>5</v>
      </c>
      <c r="C23" s="63" t="e">
        <f>+MID(VLOOKUP(A23,#REF!,2,0),4,LEN(VLOOKUP(A23,#REF!,2,0))-4)</f>
        <v>#REF!</v>
      </c>
      <c r="D23" s="63" t="s">
        <v>37</v>
      </c>
      <c r="E23" s="63" t="e">
        <f>+VLOOKUP(A23,#REF!,3,0)</f>
        <v>#REF!</v>
      </c>
      <c r="F23" s="63" t="e">
        <f>+VLOOKUP(A23,#REF!,10,0)</f>
        <v>#REF!</v>
      </c>
      <c r="G23" s="63" t="e">
        <f>+VLOOKUP(A23,#REF!,13,0)</f>
        <v>#REF!</v>
      </c>
      <c r="H23" s="65" t="e">
        <f t="shared" si="2"/>
        <v>#REF!</v>
      </c>
      <c r="I23" s="63" t="e">
        <f t="shared" si="0"/>
        <v>#REF!</v>
      </c>
      <c r="J23" s="63" t="s">
        <v>64</v>
      </c>
      <c r="K23" s="63" t="e">
        <f>+IF(ISBLANK(VLOOKUP(A23,#REF!,5,0)),"",VLOOKUP(A23,#REF!,5,0))</f>
        <v>#REF!</v>
      </c>
      <c r="L23" s="63" t="e">
        <f>+IF(ISBLANK(VLOOKUP(A23,#REF!,9,0)),"",VLOOKUP(A23,#REF!,9,0))</f>
        <v>#REF!</v>
      </c>
      <c r="M23" s="63" t="e">
        <f t="shared" si="4"/>
        <v>#REF!</v>
      </c>
      <c r="N23" s="63" t="e">
        <f t="shared" si="3"/>
        <v>#REF!</v>
      </c>
      <c r="O23" s="63"/>
      <c r="P23" s="63"/>
    </row>
    <row r="24" spans="1:16" x14ac:dyDescent="0.2">
      <c r="A24" s="63" t="s">
        <v>68</v>
      </c>
      <c r="B24" s="63" t="str">
        <f t="shared" si="1"/>
        <v>5</v>
      </c>
      <c r="C24" s="63" t="e">
        <f>+MID(VLOOKUP(A24,#REF!,2,0),4,LEN(VLOOKUP(A24,#REF!,2,0))-4)</f>
        <v>#REF!</v>
      </c>
      <c r="D24" s="63" t="s">
        <v>37</v>
      </c>
      <c r="E24" s="63" t="e">
        <f>+VLOOKUP(A24,#REF!,3,0)</f>
        <v>#REF!</v>
      </c>
      <c r="F24" s="63" t="e">
        <f>+VLOOKUP(A24,#REF!,10,0)</f>
        <v>#REF!</v>
      </c>
      <c r="G24" s="63" t="e">
        <f>+VLOOKUP(A24,#REF!,13,0)</f>
        <v>#REF!</v>
      </c>
      <c r="H24" s="65" t="e">
        <f t="shared" si="2"/>
        <v>#REF!</v>
      </c>
      <c r="I24" s="63" t="e">
        <f t="shared" si="0"/>
        <v>#REF!</v>
      </c>
      <c r="J24" s="63" t="s">
        <v>64</v>
      </c>
      <c r="K24" s="63" t="e">
        <f>+IF(ISBLANK(VLOOKUP(A24,#REF!,5,0)),"",VLOOKUP(A24,#REF!,5,0))</f>
        <v>#REF!</v>
      </c>
      <c r="L24" s="63" t="e">
        <f>+IF(ISBLANK(VLOOKUP(A24,#REF!,9,0)),"",VLOOKUP(A24,#REF!,9,0))</f>
        <v>#REF!</v>
      </c>
      <c r="M24" s="63" t="e">
        <f t="shared" si="4"/>
        <v>#REF!</v>
      </c>
      <c r="N24" s="63" t="e">
        <f t="shared" si="3"/>
        <v>#REF!</v>
      </c>
      <c r="O24" s="63"/>
      <c r="P24" s="63"/>
    </row>
    <row r="25" spans="1:16" x14ac:dyDescent="0.2">
      <c r="A25" s="63" t="s">
        <v>69</v>
      </c>
      <c r="B25" s="63" t="str">
        <f t="shared" si="1"/>
        <v>5</v>
      </c>
      <c r="C25" s="63" t="e">
        <f>+MID(VLOOKUP(A25,#REF!,2,0),4,LEN(VLOOKUP(A25,#REF!,2,0))-4)</f>
        <v>#REF!</v>
      </c>
      <c r="D25" s="63" t="s">
        <v>37</v>
      </c>
      <c r="E25" s="63" t="e">
        <f>+VLOOKUP(A25,#REF!,3,0)</f>
        <v>#REF!</v>
      </c>
      <c r="F25" s="63" t="e">
        <f>+VLOOKUP(A25,#REF!,10,0)</f>
        <v>#REF!</v>
      </c>
      <c r="G25" s="63" t="e">
        <f>+VLOOKUP(A25,#REF!,13,0)</f>
        <v>#REF!</v>
      </c>
      <c r="H25" s="65" t="e">
        <f t="shared" si="2"/>
        <v>#REF!</v>
      </c>
      <c r="I25" s="63" t="e">
        <f t="shared" si="0"/>
        <v>#REF!</v>
      </c>
      <c r="J25" s="63" t="s">
        <v>64</v>
      </c>
      <c r="K25" s="63" t="e">
        <f>+IF(ISBLANK(VLOOKUP(A25,#REF!,5,0)),"",VLOOKUP(A25,#REF!,5,0))</f>
        <v>#REF!</v>
      </c>
      <c r="L25" s="63" t="e">
        <f>+IF(ISBLANK(VLOOKUP(A25,#REF!,9,0)),"",VLOOKUP(A25,#REF!,9,0))</f>
        <v>#REF!</v>
      </c>
      <c r="M25" s="63" t="e">
        <f t="shared" si="4"/>
        <v>#REF!</v>
      </c>
      <c r="N25" s="63" t="e">
        <f t="shared" si="3"/>
        <v>#REF!</v>
      </c>
      <c r="O25" s="63"/>
      <c r="P25" s="63"/>
    </row>
    <row r="26" spans="1:16" x14ac:dyDescent="0.2">
      <c r="A26" s="63" t="s">
        <v>70</v>
      </c>
      <c r="B26" s="63" t="str">
        <f t="shared" si="1"/>
        <v>6</v>
      </c>
      <c r="C26" s="63" t="e">
        <f>+MID(VLOOKUP(A26,#REF!,2,0),4,LEN(VLOOKUP(A26,#REF!,2,0))-4)</f>
        <v>#REF!</v>
      </c>
      <c r="D26" s="63" t="s">
        <v>23</v>
      </c>
      <c r="E26" s="63" t="e">
        <f>+VLOOKUP(A26,#REF!,3,0)</f>
        <v>#REF!</v>
      </c>
      <c r="F26" s="63" t="e">
        <f>+VLOOKUP(A26,#REF!,10,0)</f>
        <v>#REF!</v>
      </c>
      <c r="G26" s="63" t="e">
        <f>+VLOOKUP(A26,#REF!,13,0)</f>
        <v>#REF!</v>
      </c>
      <c r="H26" s="65" t="e">
        <f t="shared" si="2"/>
        <v>#REF!</v>
      </c>
      <c r="I26" s="63" t="e">
        <f t="shared" si="0"/>
        <v>#REF!</v>
      </c>
      <c r="J26" s="63" t="s">
        <v>71</v>
      </c>
      <c r="K26" s="63" t="e">
        <f>+IF(ISBLANK(VLOOKUP(A26,#REF!,5,0)),"",VLOOKUP(A26,#REF!,5,0))</f>
        <v>#REF!</v>
      </c>
      <c r="L26" s="63" t="e">
        <f>+IF(ISBLANK(VLOOKUP(A26,#REF!,9,9)),"",VLOOKUP(A26,#REF!,9,9))</f>
        <v>#REF!</v>
      </c>
      <c r="M26" s="63" t="e">
        <f t="shared" si="4"/>
        <v>#REF!</v>
      </c>
      <c r="N26" s="63" t="e">
        <f t="shared" si="3"/>
        <v>#REF!</v>
      </c>
      <c r="O26" s="63"/>
      <c r="P26" s="63"/>
    </row>
    <row r="27" spans="1:16" x14ac:dyDescent="0.2">
      <c r="A27" s="63" t="s">
        <v>72</v>
      </c>
      <c r="B27" s="63" t="str">
        <f t="shared" si="1"/>
        <v>6</v>
      </c>
      <c r="C27" s="63" t="e">
        <f>+MID(VLOOKUP(A27,#REF!,2,0),4,LEN(VLOOKUP(A27,#REF!,2,0))-4)</f>
        <v>#REF!</v>
      </c>
      <c r="D27" s="63" t="s">
        <v>23</v>
      </c>
      <c r="E27" s="63" t="e">
        <f>+VLOOKUP(A27,#REF!,3,0)</f>
        <v>#REF!</v>
      </c>
      <c r="F27" s="63" t="e">
        <f>+VLOOKUP(A27,#REF!,10,0)</f>
        <v>#REF!</v>
      </c>
      <c r="G27" s="63" t="e">
        <f>+VLOOKUP(A27,#REF!,13,0)</f>
        <v>#REF!</v>
      </c>
      <c r="H27" s="65" t="e">
        <f t="shared" si="2"/>
        <v>#REF!</v>
      </c>
      <c r="I27" s="63" t="e">
        <f t="shared" si="0"/>
        <v>#REF!</v>
      </c>
      <c r="J27" s="63" t="s">
        <v>71</v>
      </c>
      <c r="K27" s="63" t="e">
        <f>+IF(ISBLANK(VLOOKUP(A27,#REF!,5,0)),"",VLOOKUP(A27,#REF!,5,0))</f>
        <v>#REF!</v>
      </c>
      <c r="L27" s="63" t="e">
        <f>+IF(ISBLANK(VLOOKUP(A27,#REF!,9,9)),"",VLOOKUP(A27,#REF!,9,9))</f>
        <v>#REF!</v>
      </c>
      <c r="M27" s="63" t="e">
        <f t="shared" si="4"/>
        <v>#REF!</v>
      </c>
      <c r="N27" s="63" t="e">
        <f t="shared" si="3"/>
        <v>#REF!</v>
      </c>
      <c r="O27" s="63"/>
      <c r="P27" s="63"/>
    </row>
    <row r="28" spans="1:16" x14ac:dyDescent="0.2">
      <c r="A28" s="63" t="s">
        <v>73</v>
      </c>
      <c r="B28" s="63" t="str">
        <f t="shared" si="1"/>
        <v>6</v>
      </c>
      <c r="C28" s="63" t="e">
        <f>+MID(VLOOKUP(A28,#REF!,2,0),4,LEN(VLOOKUP(A28,#REF!,2,0))-4)</f>
        <v>#REF!</v>
      </c>
      <c r="D28" s="63" t="s">
        <v>23</v>
      </c>
      <c r="E28" s="63" t="e">
        <f>+VLOOKUP(A28,#REF!,3,0)</f>
        <v>#REF!</v>
      </c>
      <c r="F28" s="63" t="e">
        <f>+VLOOKUP(A28,#REF!,10,0)</f>
        <v>#REF!</v>
      </c>
      <c r="G28" s="63" t="e">
        <f>+VLOOKUP(A28,#REF!,13,0)</f>
        <v>#REF!</v>
      </c>
      <c r="H28" s="65" t="e">
        <f t="shared" si="2"/>
        <v>#REF!</v>
      </c>
      <c r="I28" s="63" t="e">
        <f t="shared" si="0"/>
        <v>#REF!</v>
      </c>
      <c r="J28" s="63" t="s">
        <v>71</v>
      </c>
      <c r="K28" s="63" t="e">
        <f>+IF(ISBLANK(VLOOKUP(A28,#REF!,5,0)),"",VLOOKUP(A28,#REF!,5,0))</f>
        <v>#REF!</v>
      </c>
      <c r="L28" s="63" t="e">
        <f>+IF(ISBLANK(VLOOKUP(A28,#REF!,9,9)),"",VLOOKUP(A28,#REF!,9,9))</f>
        <v>#REF!</v>
      </c>
      <c r="M28" s="63" t="e">
        <f t="shared" si="4"/>
        <v>#REF!</v>
      </c>
      <c r="N28" s="63" t="e">
        <f t="shared" si="3"/>
        <v>#REF!</v>
      </c>
      <c r="O28" s="63"/>
      <c r="P28" s="63"/>
    </row>
    <row r="29" spans="1:16" x14ac:dyDescent="0.2">
      <c r="A29" s="63" t="s">
        <v>74</v>
      </c>
      <c r="B29" s="63" t="str">
        <f t="shared" si="1"/>
        <v>7</v>
      </c>
      <c r="C29" s="63" t="e">
        <f>+MID(VLOOKUP(A29,#REF!,2,0),4,LEN(VLOOKUP(A29,#REF!,2,0))-4)</f>
        <v>#REF!</v>
      </c>
      <c r="D29" s="63" t="s">
        <v>23</v>
      </c>
      <c r="E29" s="63" t="e">
        <f>+VLOOKUP(A29,#REF!,3,0)</f>
        <v>#REF!</v>
      </c>
      <c r="F29" s="63" t="e">
        <f>+VLOOKUP(A29,#REF!,10,0)</f>
        <v>#REF!</v>
      </c>
      <c r="G29" s="63" t="e">
        <f>+VLOOKUP(A29,#REF!,13,0)</f>
        <v>#REF!</v>
      </c>
      <c r="H29" s="65" t="e">
        <f t="shared" si="2"/>
        <v>#REF!</v>
      </c>
      <c r="I29" s="63" t="e">
        <f t="shared" si="0"/>
        <v>#REF!</v>
      </c>
      <c r="J29" s="63" t="s">
        <v>75</v>
      </c>
      <c r="K29" s="63" t="e">
        <f>+IF(ISBLANK(VLOOKUP(A29,#REF!,5,0)),"",VLOOKUP(A29,#REF!,5,0))</f>
        <v>#REF!</v>
      </c>
      <c r="L29" s="63" t="e">
        <f>+IF(ISBLANK(VLOOKUP(A29,#REF!,9,9)),"",VLOOKUP(A29,#REF!,9,9))</f>
        <v>#REF!</v>
      </c>
      <c r="M29" s="63" t="e">
        <f t="shared" si="4"/>
        <v>#REF!</v>
      </c>
      <c r="N29" s="63" t="e">
        <f t="shared" si="3"/>
        <v>#REF!</v>
      </c>
      <c r="O29" s="63"/>
      <c r="P29" s="63"/>
    </row>
    <row r="30" spans="1:16" x14ac:dyDescent="0.2">
      <c r="A30" s="63" t="s">
        <v>76</v>
      </c>
      <c r="B30" s="63" t="str">
        <f t="shared" si="1"/>
        <v>7</v>
      </c>
      <c r="C30" s="63" t="e">
        <f>+MID(VLOOKUP(A30,#REF!,2,0),4,LEN(VLOOKUP(A30,#REF!,2,0))-4)</f>
        <v>#REF!</v>
      </c>
      <c r="D30" s="63" t="s">
        <v>23</v>
      </c>
      <c r="E30" s="63" t="e">
        <f>+VLOOKUP(A30,#REF!,3,0)</f>
        <v>#REF!</v>
      </c>
      <c r="F30" s="63" t="e">
        <f>+VLOOKUP(A30,#REF!,10,0)</f>
        <v>#REF!</v>
      </c>
      <c r="G30" s="63" t="e">
        <f>+VLOOKUP(A30,#REF!,13,0)</f>
        <v>#REF!</v>
      </c>
      <c r="H30" s="65" t="e">
        <f t="shared" si="2"/>
        <v>#REF!</v>
      </c>
      <c r="I30" s="63" t="e">
        <f t="shared" si="0"/>
        <v>#REF!</v>
      </c>
      <c r="J30" s="63" t="s">
        <v>75</v>
      </c>
      <c r="K30" s="63" t="e">
        <f>+IF(ISBLANK(VLOOKUP(A30,#REF!,5,0)),"",VLOOKUP(A30,#REF!,5,0))</f>
        <v>#REF!</v>
      </c>
      <c r="L30" s="63" t="e">
        <f>+IF(ISBLANK(VLOOKUP(A30,#REF!,9,9)),"",VLOOKUP(A30,#REF!,9,9))</f>
        <v>#REF!</v>
      </c>
      <c r="M30" s="63" t="e">
        <f t="shared" si="4"/>
        <v>#REF!</v>
      </c>
      <c r="N30" s="63" t="e">
        <f t="shared" si="3"/>
        <v>#REF!</v>
      </c>
      <c r="O30" s="63"/>
      <c r="P30" s="63"/>
    </row>
    <row r="31" spans="1:16" x14ac:dyDescent="0.2">
      <c r="A31" s="63" t="s">
        <v>77</v>
      </c>
      <c r="B31" s="63" t="str">
        <f t="shared" si="1"/>
        <v>7</v>
      </c>
      <c r="C31" s="63" t="e">
        <f>+MID(VLOOKUP(A31,#REF!,2,0),4,LEN(VLOOKUP(A31,#REF!,2,0))-4)</f>
        <v>#REF!</v>
      </c>
      <c r="D31" s="63" t="s">
        <v>23</v>
      </c>
      <c r="E31" s="63" t="e">
        <f>+VLOOKUP(A31,#REF!,3,0)</f>
        <v>#REF!</v>
      </c>
      <c r="F31" s="63" t="e">
        <f>+VLOOKUP(A31,#REF!,10,0)</f>
        <v>#REF!</v>
      </c>
      <c r="G31" s="63" t="e">
        <f>+VLOOKUP(A31,#REF!,13,0)</f>
        <v>#REF!</v>
      </c>
      <c r="H31" s="65" t="e">
        <f t="shared" si="2"/>
        <v>#REF!</v>
      </c>
      <c r="I31" s="63" t="e">
        <f t="shared" si="0"/>
        <v>#REF!</v>
      </c>
      <c r="J31" s="63" t="s">
        <v>75</v>
      </c>
      <c r="K31" s="63" t="e">
        <f>+IF(ISBLANK(VLOOKUP(A31,#REF!,5,0)),"",VLOOKUP(A31,#REF!,5,0))</f>
        <v>#REF!</v>
      </c>
      <c r="L31" s="63" t="e">
        <f>+IF(ISBLANK(VLOOKUP(A31,#REF!,9,9)),"",VLOOKUP(A31,#REF!,9,9))</f>
        <v>#REF!</v>
      </c>
      <c r="M31" s="63" t="e">
        <f t="shared" si="4"/>
        <v>#REF!</v>
      </c>
      <c r="N31" s="63" t="e">
        <f t="shared" si="3"/>
        <v>#REF!</v>
      </c>
      <c r="O31" s="63"/>
      <c r="P31" s="63"/>
    </row>
    <row r="32" spans="1:16" x14ac:dyDescent="0.2">
      <c r="A32" s="63" t="s">
        <v>78</v>
      </c>
      <c r="B32" s="63" t="str">
        <f t="shared" si="1"/>
        <v>7</v>
      </c>
      <c r="C32" s="63" t="e">
        <f>+MID(VLOOKUP(A32,#REF!,2,0),4,LEN(VLOOKUP(A32,#REF!,2,0))-4)</f>
        <v>#REF!</v>
      </c>
      <c r="D32" s="63" t="s">
        <v>23</v>
      </c>
      <c r="E32" s="63" t="e">
        <f>+VLOOKUP(A32,#REF!,3,0)</f>
        <v>#REF!</v>
      </c>
      <c r="F32" s="63" t="e">
        <f>+VLOOKUP(A32,#REF!,10,0)</f>
        <v>#REF!</v>
      </c>
      <c r="G32" s="63" t="e">
        <f>+VLOOKUP(A32,#REF!,13,0)</f>
        <v>#REF!</v>
      </c>
      <c r="H32" s="65" t="e">
        <f t="shared" si="2"/>
        <v>#REF!</v>
      </c>
      <c r="I32" s="63" t="e">
        <f t="shared" si="0"/>
        <v>#REF!</v>
      </c>
      <c r="J32" s="63" t="s">
        <v>75</v>
      </c>
      <c r="K32" s="63" t="e">
        <f>+IF(ISBLANK(VLOOKUP(A32,#REF!,5,0)),"",VLOOKUP(A32,#REF!,5,0))</f>
        <v>#REF!</v>
      </c>
      <c r="L32" s="63" t="e">
        <f>+IF(ISBLANK(VLOOKUP(A32,#REF!,9,9)),"",VLOOKUP(A32,#REF!,9,9))</f>
        <v>#REF!</v>
      </c>
      <c r="M32" s="63" t="e">
        <f t="shared" si="4"/>
        <v>#REF!</v>
      </c>
      <c r="N32" s="63" t="e">
        <f t="shared" si="3"/>
        <v>#REF!</v>
      </c>
      <c r="O32" s="63"/>
      <c r="P32" s="63"/>
    </row>
    <row r="33" spans="1:16" x14ac:dyDescent="0.2">
      <c r="A33" s="63" t="s">
        <v>79</v>
      </c>
      <c r="B33" s="63" t="str">
        <f t="shared" si="1"/>
        <v>7</v>
      </c>
      <c r="C33" s="63" t="e">
        <f>+MID(VLOOKUP(A33,#REF!,2,0),4,LEN(VLOOKUP(A33,#REF!,2,0))-4)</f>
        <v>#REF!</v>
      </c>
      <c r="D33" s="63" t="s">
        <v>23</v>
      </c>
      <c r="E33" s="63" t="e">
        <f>+VLOOKUP(A33,#REF!,3,0)</f>
        <v>#REF!</v>
      </c>
      <c r="F33" s="63" t="e">
        <f>+VLOOKUP(A33,#REF!,10,0)</f>
        <v>#REF!</v>
      </c>
      <c r="G33" s="63" t="e">
        <f>+VLOOKUP(A33,#REF!,13,0)</f>
        <v>#REF!</v>
      </c>
      <c r="H33" s="65" t="e">
        <f t="shared" si="2"/>
        <v>#REF!</v>
      </c>
      <c r="I33" s="63" t="e">
        <f t="shared" si="0"/>
        <v>#REF!</v>
      </c>
      <c r="J33" s="63" t="s">
        <v>75</v>
      </c>
      <c r="K33" s="63" t="e">
        <f>+IF(ISBLANK(VLOOKUP(A33,#REF!,5,0)),"",VLOOKUP(A33,#REF!,5,0))</f>
        <v>#REF!</v>
      </c>
      <c r="L33" s="63" t="e">
        <f>+IF(ISBLANK(VLOOKUP(A33,#REF!,9,9)),"",VLOOKUP(A33,#REF!,9,9))</f>
        <v>#REF!</v>
      </c>
      <c r="M33" s="63" t="e">
        <f t="shared" si="4"/>
        <v>#REF!</v>
      </c>
      <c r="N33" s="63" t="e">
        <f t="shared" si="3"/>
        <v>#REF!</v>
      </c>
      <c r="O33" s="63"/>
      <c r="P33" s="63"/>
    </row>
    <row r="34" spans="1:16" x14ac:dyDescent="0.2">
      <c r="A34" s="63" t="s">
        <v>80</v>
      </c>
      <c r="B34" s="63" t="str">
        <f t="shared" si="1"/>
        <v>8</v>
      </c>
      <c r="C34" s="63" t="e">
        <f>+MID(VLOOKUP(A34,#REF!,2,0),4,LEN(VLOOKUP(A34,#REF!,2,0))-4)</f>
        <v>#REF!</v>
      </c>
      <c r="D34" s="63" t="s">
        <v>23</v>
      </c>
      <c r="E34" s="63" t="e">
        <f>+VLOOKUP(A34,#REF!,3,0)</f>
        <v>#REF!</v>
      </c>
      <c r="F34" s="63" t="e">
        <f>+VLOOKUP(A34,#REF!,10,0)</f>
        <v>#REF!</v>
      </c>
      <c r="G34" s="63" t="e">
        <f>+VLOOKUP(A34,#REF!,13,0)</f>
        <v>#REF!</v>
      </c>
      <c r="H34" s="65" t="e">
        <f t="shared" si="2"/>
        <v>#REF!</v>
      </c>
      <c r="I34" s="63" t="e">
        <f t="shared" ref="I34:I65" si="5">+IF(F34=$F$2,$P$4,IF(F34=$F$3,$P$2,$P$3))</f>
        <v>#REF!</v>
      </c>
      <c r="J34" s="63" t="s">
        <v>81</v>
      </c>
      <c r="K34" s="63" t="e">
        <f>+IF(ISBLANK(VLOOKUP(A34,#REF!,5,0)),"",VLOOKUP(A34,#REF!,5,0))</f>
        <v>#REF!</v>
      </c>
      <c r="L34" s="63" t="e">
        <f>+IF(ISBLANK(VLOOKUP(A34,#REF!,9,9)),"",VLOOKUP(A34,#REF!,9,9))</f>
        <v>#REF!</v>
      </c>
      <c r="M34" s="63" t="e">
        <f t="shared" si="4"/>
        <v>#REF!</v>
      </c>
      <c r="N34" s="63" t="e">
        <f t="shared" si="3"/>
        <v>#REF!</v>
      </c>
      <c r="O34" s="63"/>
      <c r="P34" s="63"/>
    </row>
    <row r="35" spans="1:16" x14ac:dyDescent="0.2">
      <c r="A35" s="63" t="s">
        <v>82</v>
      </c>
      <c r="B35" s="63" t="str">
        <f t="shared" si="1"/>
        <v>8</v>
      </c>
      <c r="C35" s="63" t="e">
        <f>+MID(VLOOKUP(A35,#REF!,2,0),4,LEN(VLOOKUP(A35,#REF!,2,0))-4)</f>
        <v>#REF!</v>
      </c>
      <c r="D35" s="63" t="s">
        <v>23</v>
      </c>
      <c r="E35" s="63" t="e">
        <f>+VLOOKUP(A35,#REF!,3,0)</f>
        <v>#REF!</v>
      </c>
      <c r="F35" s="63" t="e">
        <f>+VLOOKUP(A35,#REF!,10,0)</f>
        <v>#REF!</v>
      </c>
      <c r="G35" s="63" t="e">
        <f>+VLOOKUP(A35,#REF!,13,0)</f>
        <v>#REF!</v>
      </c>
      <c r="H35" s="65" t="e">
        <f t="shared" si="2"/>
        <v>#REF!</v>
      </c>
      <c r="I35" s="63" t="e">
        <f t="shared" si="5"/>
        <v>#REF!</v>
      </c>
      <c r="J35" s="63" t="s">
        <v>81</v>
      </c>
      <c r="K35" s="63" t="e">
        <f>+IF(ISBLANK(VLOOKUP(A35,#REF!,5,0)),"",VLOOKUP(A35,#REF!,5,0))</f>
        <v>#REF!</v>
      </c>
      <c r="L35" s="63" t="e">
        <f>+IF(ISBLANK(VLOOKUP(A35,#REF!,9,9)),"",VLOOKUP(A35,#REF!,9,9))</f>
        <v>#REF!</v>
      </c>
      <c r="M35" s="63" t="e">
        <f t="shared" si="4"/>
        <v>#REF!</v>
      </c>
      <c r="N35" s="63" t="e">
        <f t="shared" si="3"/>
        <v>#REF!</v>
      </c>
      <c r="O35" s="63"/>
      <c r="P35" s="63"/>
    </row>
    <row r="36" spans="1:16" x14ac:dyDescent="0.2">
      <c r="A36" s="63" t="s">
        <v>83</v>
      </c>
      <c r="B36" s="63" t="str">
        <f t="shared" si="1"/>
        <v>8</v>
      </c>
      <c r="C36" s="63" t="e">
        <f>+MID(VLOOKUP(A36,#REF!,2,0),4,LEN(VLOOKUP(A36,#REF!,2,0))-4)</f>
        <v>#REF!</v>
      </c>
      <c r="D36" s="63" t="s">
        <v>23</v>
      </c>
      <c r="E36" s="63" t="e">
        <f>+VLOOKUP(A36,#REF!,3,0)</f>
        <v>#REF!</v>
      </c>
      <c r="F36" s="63" t="e">
        <f>+VLOOKUP(A36,#REF!,10,0)</f>
        <v>#REF!</v>
      </c>
      <c r="G36" s="63" t="e">
        <f>+VLOOKUP(A36,#REF!,13,0)</f>
        <v>#REF!</v>
      </c>
      <c r="H36" s="65" t="e">
        <f t="shared" si="2"/>
        <v>#REF!</v>
      </c>
      <c r="I36" s="63" t="e">
        <f t="shared" si="5"/>
        <v>#REF!</v>
      </c>
      <c r="J36" s="63" t="s">
        <v>81</v>
      </c>
      <c r="K36" s="63" t="e">
        <f>+IF(ISBLANK(VLOOKUP(A36,#REF!,5,0)),"",VLOOKUP(A36,#REF!,5,0))</f>
        <v>#REF!</v>
      </c>
      <c r="L36" s="63" t="e">
        <f>+IF(ISBLANK(VLOOKUP(A36,#REF!,9,9)),"",VLOOKUP(A36,#REF!,9,9))</f>
        <v>#REF!</v>
      </c>
      <c r="M36" s="63" t="e">
        <f t="shared" si="4"/>
        <v>#REF!</v>
      </c>
      <c r="N36" s="63" t="e">
        <f t="shared" si="3"/>
        <v>#REF!</v>
      </c>
      <c r="O36" s="63"/>
      <c r="P36" s="63"/>
    </row>
    <row r="37" spans="1:16" x14ac:dyDescent="0.2">
      <c r="A37" s="63" t="s">
        <v>84</v>
      </c>
      <c r="B37" s="63" t="str">
        <f t="shared" si="1"/>
        <v>8</v>
      </c>
      <c r="C37" s="63" t="e">
        <f>+MID(VLOOKUP(A37,#REF!,2,0),4,LEN(VLOOKUP(A37,#REF!,2,0))-4)</f>
        <v>#REF!</v>
      </c>
      <c r="D37" s="63" t="s">
        <v>23</v>
      </c>
      <c r="E37" s="63" t="e">
        <f>+VLOOKUP(A37,#REF!,3,0)</f>
        <v>#REF!</v>
      </c>
      <c r="F37" s="63" t="e">
        <f>+VLOOKUP(A37,#REF!,10,0)</f>
        <v>#REF!</v>
      </c>
      <c r="G37" s="63" t="e">
        <f>+VLOOKUP(A37,#REF!,13,0)</f>
        <v>#REF!</v>
      </c>
      <c r="H37" s="65" t="e">
        <f t="shared" si="2"/>
        <v>#REF!</v>
      </c>
      <c r="I37" s="63" t="e">
        <f t="shared" si="5"/>
        <v>#REF!</v>
      </c>
      <c r="J37" s="63" t="s">
        <v>81</v>
      </c>
      <c r="K37" s="63" t="e">
        <f>+IF(ISBLANK(VLOOKUP(A37,#REF!,5,0)),"",VLOOKUP(A37,#REF!,5,0))</f>
        <v>#REF!</v>
      </c>
      <c r="L37" s="63" t="e">
        <f>+IF(ISBLANK(VLOOKUP(A37,#REF!,9,9)),"",VLOOKUP(A37,#REF!,9,9))</f>
        <v>#REF!</v>
      </c>
      <c r="M37" s="63" t="e">
        <f t="shared" si="4"/>
        <v>#REF!</v>
      </c>
      <c r="N37" s="63" t="e">
        <f t="shared" si="3"/>
        <v>#REF!</v>
      </c>
      <c r="O37" s="63"/>
      <c r="P37" s="63"/>
    </row>
    <row r="38" spans="1:16" x14ac:dyDescent="0.2">
      <c r="A38" s="63" t="s">
        <v>85</v>
      </c>
      <c r="B38" s="63" t="str">
        <f t="shared" si="1"/>
        <v>9</v>
      </c>
      <c r="C38" s="63" t="e">
        <f>+MID(VLOOKUP(A38,#REF!,2,0),4,LEN(VLOOKUP(A38,#REF!,2,0))-4)</f>
        <v>#REF!</v>
      </c>
      <c r="D38" s="63" t="s">
        <v>23</v>
      </c>
      <c r="E38" s="63" t="e">
        <f>+VLOOKUP(A38,#REF!,3,0)</f>
        <v>#REF!</v>
      </c>
      <c r="F38" s="63" t="e">
        <f>+VLOOKUP(A38,#REF!,10,0)</f>
        <v>#REF!</v>
      </c>
      <c r="G38" s="63" t="e">
        <f>+VLOOKUP(A38,#REF!,13,0)</f>
        <v>#REF!</v>
      </c>
      <c r="H38" s="65" t="e">
        <f t="shared" si="2"/>
        <v>#REF!</v>
      </c>
      <c r="I38" s="63" t="e">
        <f t="shared" si="5"/>
        <v>#REF!</v>
      </c>
      <c r="J38" s="63" t="s">
        <v>86</v>
      </c>
      <c r="K38" s="63" t="e">
        <f>+IF(ISBLANK(VLOOKUP(A38,#REF!,5,0)),"",VLOOKUP(A38,#REF!,5,0))</f>
        <v>#REF!</v>
      </c>
      <c r="L38" s="63" t="e">
        <f>+IF(ISBLANK(VLOOKUP(A38,#REF!,9,9)),"",VLOOKUP(A38,#REF!,9,9))</f>
        <v>#REF!</v>
      </c>
      <c r="M38" s="63" t="e">
        <f t="shared" si="4"/>
        <v>#REF!</v>
      </c>
      <c r="N38" s="63" t="e">
        <f t="shared" si="3"/>
        <v>#REF!</v>
      </c>
      <c r="O38" s="63"/>
      <c r="P38" s="63"/>
    </row>
    <row r="39" spans="1:16" x14ac:dyDescent="0.2">
      <c r="A39" s="63" t="s">
        <v>87</v>
      </c>
      <c r="B39" s="63" t="str">
        <f t="shared" si="1"/>
        <v>9</v>
      </c>
      <c r="C39" s="63" t="e">
        <f>+MID(VLOOKUP(A39,#REF!,2,0),4,LEN(VLOOKUP(A39,#REF!,2,0))-4)</f>
        <v>#REF!</v>
      </c>
      <c r="D39" s="63" t="s">
        <v>23</v>
      </c>
      <c r="E39" s="63" t="e">
        <f>+VLOOKUP(A39,#REF!,3,0)</f>
        <v>#REF!</v>
      </c>
      <c r="F39" s="63" t="e">
        <f>+VLOOKUP(A39,#REF!,10,0)</f>
        <v>#REF!</v>
      </c>
      <c r="G39" s="63" t="e">
        <f>+VLOOKUP(A39,#REF!,13,0)</f>
        <v>#REF!</v>
      </c>
      <c r="H39" s="65" t="e">
        <f t="shared" si="2"/>
        <v>#REF!</v>
      </c>
      <c r="I39" s="63" t="e">
        <f t="shared" si="5"/>
        <v>#REF!</v>
      </c>
      <c r="J39" s="63" t="s">
        <v>86</v>
      </c>
      <c r="K39" s="63" t="e">
        <f>+IF(ISBLANK(VLOOKUP(A39,#REF!,5,0)),"",VLOOKUP(A39,#REF!,5,0))</f>
        <v>#REF!</v>
      </c>
      <c r="L39" s="63" t="e">
        <f>+IF(ISBLANK(VLOOKUP(A39,#REF!,9,9)),"",VLOOKUP(A39,#REF!,9,9))</f>
        <v>#REF!</v>
      </c>
      <c r="M39" s="63" t="e">
        <f t="shared" si="4"/>
        <v>#REF!</v>
      </c>
      <c r="N39" s="63" t="e">
        <f t="shared" si="3"/>
        <v>#REF!</v>
      </c>
      <c r="O39" s="63"/>
      <c r="P39" s="63"/>
    </row>
    <row r="40" spans="1:16" x14ac:dyDescent="0.2">
      <c r="A40" s="63" t="s">
        <v>88</v>
      </c>
      <c r="B40" s="63" t="str">
        <f t="shared" si="1"/>
        <v>9</v>
      </c>
      <c r="C40" s="63" t="e">
        <f>+MID(VLOOKUP(A40,#REF!,2,0),4,LEN(VLOOKUP(A40,#REF!,2,0))-4)</f>
        <v>#REF!</v>
      </c>
      <c r="D40" s="63" t="s">
        <v>23</v>
      </c>
      <c r="E40" s="63" t="e">
        <f>+VLOOKUP(A40,#REF!,3,0)</f>
        <v>#REF!</v>
      </c>
      <c r="F40" s="63" t="e">
        <f>+VLOOKUP(A40,#REF!,10,0)</f>
        <v>#REF!</v>
      </c>
      <c r="G40" s="63" t="e">
        <f>+VLOOKUP(A40,#REF!,13,0)</f>
        <v>#REF!</v>
      </c>
      <c r="H40" s="65" t="e">
        <f t="shared" si="2"/>
        <v>#REF!</v>
      </c>
      <c r="I40" s="63" t="e">
        <f t="shared" si="5"/>
        <v>#REF!</v>
      </c>
      <c r="J40" s="63" t="s">
        <v>86</v>
      </c>
      <c r="K40" s="63" t="e">
        <f>+IF(ISBLANK(VLOOKUP(A40,#REF!,5,0)),"",VLOOKUP(A40,#REF!,5,0))</f>
        <v>#REF!</v>
      </c>
      <c r="L40" s="63" t="e">
        <f>+IF(ISBLANK(VLOOKUP(A40,#REF!,9,9)),"",VLOOKUP(A40,#REF!,9,9))</f>
        <v>#REF!</v>
      </c>
      <c r="M40" s="63" t="e">
        <f t="shared" si="4"/>
        <v>#REF!</v>
      </c>
      <c r="N40" s="63" t="e">
        <f t="shared" si="3"/>
        <v>#REF!</v>
      </c>
      <c r="O40" s="63"/>
      <c r="P40" s="63"/>
    </row>
    <row r="41" spans="1:16" x14ac:dyDescent="0.2">
      <c r="A41" s="63" t="s">
        <v>89</v>
      </c>
      <c r="B41" s="63" t="str">
        <f t="shared" si="1"/>
        <v>9</v>
      </c>
      <c r="C41" s="63" t="e">
        <f>+MID(VLOOKUP(A41,#REF!,2,0),4,LEN(VLOOKUP(A41,#REF!,2,0))-4)</f>
        <v>#REF!</v>
      </c>
      <c r="D41" s="63" t="s">
        <v>23</v>
      </c>
      <c r="E41" s="63" t="e">
        <f>+VLOOKUP(A41,#REF!,3,0)</f>
        <v>#REF!</v>
      </c>
      <c r="F41" s="63" t="e">
        <f>+VLOOKUP(A41,#REF!,10,0)</f>
        <v>#REF!</v>
      </c>
      <c r="G41" s="63" t="e">
        <f>+VLOOKUP(A41,#REF!,13,0)</f>
        <v>#REF!</v>
      </c>
      <c r="H41" s="65" t="e">
        <f t="shared" si="2"/>
        <v>#REF!</v>
      </c>
      <c r="I41" s="63" t="e">
        <f t="shared" si="5"/>
        <v>#REF!</v>
      </c>
      <c r="J41" s="63" t="s">
        <v>86</v>
      </c>
      <c r="K41" s="63" t="e">
        <f>+IF(ISBLANK(VLOOKUP(A41,#REF!,5,0)),"",VLOOKUP(A41,#REF!,5,0))</f>
        <v>#REF!</v>
      </c>
      <c r="L41" s="63" t="e">
        <f>+IF(ISBLANK(VLOOKUP(A41,#REF!,9,9)),"",VLOOKUP(A41,#REF!,9,9))</f>
        <v>#REF!</v>
      </c>
      <c r="M41" s="63" t="e">
        <f t="shared" si="4"/>
        <v>#REF!</v>
      </c>
      <c r="N41" s="63" t="e">
        <f t="shared" si="3"/>
        <v>#REF!</v>
      </c>
      <c r="O41" s="63"/>
      <c r="P41" s="63"/>
    </row>
    <row r="42" spans="1:16" x14ac:dyDescent="0.2">
      <c r="A42" s="63" t="s">
        <v>90</v>
      </c>
      <c r="B42" s="63" t="str">
        <f t="shared" si="1"/>
        <v>9</v>
      </c>
      <c r="C42" s="63" t="e">
        <f>+MID(VLOOKUP(A42,#REF!,2,0),4,LEN(VLOOKUP(A42,#REF!,2,0))-4)</f>
        <v>#REF!</v>
      </c>
      <c r="D42" s="63" t="s">
        <v>23</v>
      </c>
      <c r="E42" s="63" t="e">
        <f>+VLOOKUP(A42,#REF!,3,0)</f>
        <v>#REF!</v>
      </c>
      <c r="F42" s="63" t="e">
        <f>+VLOOKUP(A42,#REF!,10,0)</f>
        <v>#REF!</v>
      </c>
      <c r="G42" s="63" t="e">
        <f>+VLOOKUP(A42,#REF!,13,0)</f>
        <v>#REF!</v>
      </c>
      <c r="H42" s="65" t="e">
        <f t="shared" si="2"/>
        <v>#REF!</v>
      </c>
      <c r="I42" s="63" t="e">
        <f t="shared" si="5"/>
        <v>#REF!</v>
      </c>
      <c r="J42" s="63" t="s">
        <v>86</v>
      </c>
      <c r="K42" s="63" t="e">
        <f>+IF(ISBLANK(VLOOKUP(A42,#REF!,5,0)),"",VLOOKUP(A42,#REF!,5,0))</f>
        <v>#REF!</v>
      </c>
      <c r="L42" s="63" t="e">
        <f>+IF(ISBLANK(VLOOKUP(A42,#REF!,9,9)),"",VLOOKUP(A42,#REF!,9,9))</f>
        <v>#REF!</v>
      </c>
      <c r="M42" s="63" t="e">
        <f t="shared" si="4"/>
        <v>#REF!</v>
      </c>
      <c r="N42" s="63" t="e">
        <f t="shared" si="3"/>
        <v>#REF!</v>
      </c>
      <c r="O42" s="63"/>
      <c r="P42" s="63"/>
    </row>
    <row r="43" spans="1:16" x14ac:dyDescent="0.2">
      <c r="A43" s="63" t="s">
        <v>91</v>
      </c>
      <c r="B43" s="63" t="str">
        <f>+LEFT(A43,2)</f>
        <v>10</v>
      </c>
      <c r="C43" s="63" t="e">
        <f>+MID(VLOOKUP(A43,#REF!,2,0),5,LEN(VLOOKUP(A43,#REF!,2,0))-5)</f>
        <v>#REF!</v>
      </c>
      <c r="D43" s="63" t="s">
        <v>24</v>
      </c>
      <c r="E43" s="63" t="e">
        <f>+VLOOKUP(A43,#REF!,3,0)</f>
        <v>#REF!</v>
      </c>
      <c r="F43" s="63" t="e">
        <f>+VLOOKUP(A43,#REF!,10,0)</f>
        <v>#REF!</v>
      </c>
      <c r="G43" s="63" t="e">
        <f>+VLOOKUP(A43,#REF!,13,0)</f>
        <v>#REF!</v>
      </c>
      <c r="H43" s="65" t="e">
        <f t="shared" si="2"/>
        <v>#REF!</v>
      </c>
      <c r="I43" s="63" t="e">
        <f t="shared" si="5"/>
        <v>#REF!</v>
      </c>
      <c r="J43" s="63" t="s">
        <v>92</v>
      </c>
      <c r="K43" s="63" t="e">
        <f>+IF(ISBLANK(VLOOKUP(A43,#REF!,5,0)),"",VLOOKUP(A43,#REF!,5,0))</f>
        <v>#REF!</v>
      </c>
      <c r="L43" s="63" t="e">
        <f>+IF(ISBLANK(VLOOKUP(A43,#REF!,9,0)),"",VLOOKUP(A43,#REF!,9,0))</f>
        <v>#REF!</v>
      </c>
      <c r="M43" s="63" t="e">
        <f t="shared" si="4"/>
        <v>#REF!</v>
      </c>
      <c r="N43" s="63" t="e">
        <f t="shared" si="3"/>
        <v>#REF!</v>
      </c>
      <c r="O43" s="63"/>
      <c r="P43" s="63"/>
    </row>
    <row r="44" spans="1:16" x14ac:dyDescent="0.2">
      <c r="A44" s="63" t="s">
        <v>93</v>
      </c>
      <c r="B44" s="63" t="str">
        <f t="shared" ref="B44:B82" si="6">+LEFT(A44,2)</f>
        <v>10</v>
      </c>
      <c r="C44" s="63" t="e">
        <f>+MID(VLOOKUP(A44,#REF!,2,0),5,LEN(VLOOKUP(A44,#REF!,2,0))-5)</f>
        <v>#REF!</v>
      </c>
      <c r="D44" s="63" t="s">
        <v>24</v>
      </c>
      <c r="E44" s="63" t="e">
        <f>+VLOOKUP(A44,#REF!,3,0)</f>
        <v>#REF!</v>
      </c>
      <c r="F44" s="63" t="e">
        <f>+VLOOKUP(A44,#REF!,10,0)</f>
        <v>#REF!</v>
      </c>
      <c r="G44" s="63" t="e">
        <f>+VLOOKUP(A44,#REF!,13,0)</f>
        <v>#REF!</v>
      </c>
      <c r="H44" s="65" t="e">
        <f t="shared" si="2"/>
        <v>#REF!</v>
      </c>
      <c r="I44" s="63" t="e">
        <f t="shared" si="5"/>
        <v>#REF!</v>
      </c>
      <c r="J44" s="63" t="s">
        <v>92</v>
      </c>
      <c r="K44" s="63" t="e">
        <f>+IF(ISBLANK(VLOOKUP(A44,#REF!,5,0)),"",VLOOKUP(A44,#REF!,5,0))</f>
        <v>#REF!</v>
      </c>
      <c r="L44" s="63" t="e">
        <f>+IF(ISBLANK(VLOOKUP(A44,#REF!,9,0)),"",VLOOKUP(A44,#REF!,9,0))</f>
        <v>#REF!</v>
      </c>
      <c r="M44" s="63" t="e">
        <f t="shared" si="4"/>
        <v>#REF!</v>
      </c>
      <c r="N44" s="63" t="e">
        <f t="shared" si="3"/>
        <v>#REF!</v>
      </c>
      <c r="O44" s="63"/>
      <c r="P44" s="63"/>
    </row>
    <row r="45" spans="1:16" x14ac:dyDescent="0.2">
      <c r="A45" s="63" t="s">
        <v>94</v>
      </c>
      <c r="B45" s="63" t="str">
        <f t="shared" si="6"/>
        <v>10</v>
      </c>
      <c r="C45" s="63" t="e">
        <f>+MID(VLOOKUP(A45,#REF!,2,0),5,LEN(VLOOKUP(A45,#REF!,2,0))-5)</f>
        <v>#REF!</v>
      </c>
      <c r="D45" s="63" t="s">
        <v>24</v>
      </c>
      <c r="E45" s="63" t="e">
        <f>+VLOOKUP(A45,#REF!,3,0)</f>
        <v>#REF!</v>
      </c>
      <c r="F45" s="63" t="e">
        <f>+VLOOKUP(A45,#REF!,10,0)</f>
        <v>#REF!</v>
      </c>
      <c r="G45" s="63" t="e">
        <f>+VLOOKUP(A45,#REF!,13,0)</f>
        <v>#REF!</v>
      </c>
      <c r="H45" s="65" t="e">
        <f t="shared" si="2"/>
        <v>#REF!</v>
      </c>
      <c r="I45" s="63" t="e">
        <f t="shared" si="5"/>
        <v>#REF!</v>
      </c>
      <c r="J45" s="63" t="s">
        <v>92</v>
      </c>
      <c r="K45" s="63" t="e">
        <f>+IF(ISBLANK(VLOOKUP(A45,#REF!,5,0)),"",VLOOKUP(A45,#REF!,5,0))</f>
        <v>#REF!</v>
      </c>
      <c r="L45" s="63" t="e">
        <f>+IF(ISBLANK(VLOOKUP(A45,#REF!,9,0)),"",VLOOKUP(A45,#REF!,9,0))</f>
        <v>#REF!</v>
      </c>
      <c r="M45" s="63" t="e">
        <f t="shared" si="4"/>
        <v>#REF!</v>
      </c>
      <c r="N45" s="63" t="e">
        <f t="shared" si="3"/>
        <v>#REF!</v>
      </c>
      <c r="O45" s="63"/>
      <c r="P45" s="63"/>
    </row>
    <row r="46" spans="1:16" x14ac:dyDescent="0.2">
      <c r="A46" s="63" t="s">
        <v>95</v>
      </c>
      <c r="B46" s="63" t="str">
        <f t="shared" si="6"/>
        <v>11</v>
      </c>
      <c r="C46" s="63" t="e">
        <f>+MID(VLOOKUP(A46,#REF!,2,0),5,LEN(VLOOKUP(A46,#REF!,2,0))-5)</f>
        <v>#REF!</v>
      </c>
      <c r="D46" s="63" t="s">
        <v>24</v>
      </c>
      <c r="E46" s="63" t="e">
        <f>+VLOOKUP(A46,#REF!,3,0)</f>
        <v>#REF!</v>
      </c>
      <c r="F46" s="63" t="e">
        <f>+VLOOKUP(A46,#REF!,10,0)</f>
        <v>#REF!</v>
      </c>
      <c r="G46" s="63" t="e">
        <f>+VLOOKUP(A46,#REF!,13,0)</f>
        <v>#REF!</v>
      </c>
      <c r="H46" s="65" t="e">
        <f t="shared" si="2"/>
        <v>#REF!</v>
      </c>
      <c r="I46" s="63" t="e">
        <f t="shared" si="5"/>
        <v>#REF!</v>
      </c>
      <c r="J46" s="63" t="s">
        <v>96</v>
      </c>
      <c r="K46" s="63" t="e">
        <f>+IF(ISBLANK(VLOOKUP(A46,#REF!,5,0)),"",VLOOKUP(A46,#REF!,5,0))</f>
        <v>#REF!</v>
      </c>
      <c r="L46" s="63" t="e">
        <f>+IF(ISBLANK(VLOOKUP(A46,#REF!,9,0)),"",VLOOKUP(A46,#REF!,9,0))</f>
        <v>#REF!</v>
      </c>
      <c r="M46" s="63" t="e">
        <f t="shared" si="4"/>
        <v>#REF!</v>
      </c>
      <c r="N46" s="63" t="e">
        <f t="shared" si="3"/>
        <v>#REF!</v>
      </c>
      <c r="O46" s="63"/>
      <c r="P46" s="63"/>
    </row>
    <row r="47" spans="1:16" x14ac:dyDescent="0.2">
      <c r="A47" s="63" t="s">
        <v>97</v>
      </c>
      <c r="B47" s="63" t="str">
        <f t="shared" si="6"/>
        <v>11</v>
      </c>
      <c r="C47" s="63" t="e">
        <f>+MID(VLOOKUP(A47,#REF!,2,0),5,LEN(VLOOKUP(A47,#REF!,2,0))-5)</f>
        <v>#REF!</v>
      </c>
      <c r="D47" s="63" t="s">
        <v>24</v>
      </c>
      <c r="E47" s="63" t="e">
        <f>+VLOOKUP(A47,#REF!,3,0)</f>
        <v>#REF!</v>
      </c>
      <c r="F47" s="63" t="e">
        <f>+VLOOKUP(A47,#REF!,10,0)</f>
        <v>#REF!</v>
      </c>
      <c r="G47" s="63" t="e">
        <f>+VLOOKUP(A47,#REF!,13,0)</f>
        <v>#REF!</v>
      </c>
      <c r="H47" s="65" t="e">
        <f t="shared" si="2"/>
        <v>#REF!</v>
      </c>
      <c r="I47" s="63" t="e">
        <f t="shared" si="5"/>
        <v>#REF!</v>
      </c>
      <c r="J47" s="63" t="s">
        <v>96</v>
      </c>
      <c r="K47" s="63" t="e">
        <f>+IF(ISBLANK(VLOOKUP(A47,#REF!,5,0)),"",VLOOKUP(A47,#REF!,5,0))</f>
        <v>#REF!</v>
      </c>
      <c r="L47" s="63" t="e">
        <f>+IF(ISBLANK(VLOOKUP(A47,#REF!,9,0)),"",VLOOKUP(A47,#REF!,9,0))</f>
        <v>#REF!</v>
      </c>
      <c r="M47" s="63" t="e">
        <f t="shared" si="4"/>
        <v>#REF!</v>
      </c>
      <c r="N47" s="63" t="e">
        <f t="shared" si="3"/>
        <v>#REF!</v>
      </c>
      <c r="O47" s="63"/>
      <c r="P47" s="63"/>
    </row>
    <row r="48" spans="1:16" x14ac:dyDescent="0.2">
      <c r="A48" s="63" t="s">
        <v>98</v>
      </c>
      <c r="B48" s="63" t="str">
        <f t="shared" si="6"/>
        <v>11</v>
      </c>
      <c r="C48" s="63" t="e">
        <f>+MID(VLOOKUP(A48,#REF!,2,0),5,LEN(VLOOKUP(A48,#REF!,2,0))-5)</f>
        <v>#REF!</v>
      </c>
      <c r="D48" s="63" t="s">
        <v>24</v>
      </c>
      <c r="E48" s="63" t="e">
        <f>+VLOOKUP(A48,#REF!,3,0)</f>
        <v>#REF!</v>
      </c>
      <c r="F48" s="63" t="e">
        <f>+VLOOKUP(A48,#REF!,10,0)</f>
        <v>#REF!</v>
      </c>
      <c r="G48" s="63" t="e">
        <f>+VLOOKUP(A48,#REF!,13,0)</f>
        <v>#REF!</v>
      </c>
      <c r="H48" s="65" t="e">
        <f t="shared" si="2"/>
        <v>#REF!</v>
      </c>
      <c r="I48" s="63" t="e">
        <f t="shared" si="5"/>
        <v>#REF!</v>
      </c>
      <c r="J48" s="63" t="s">
        <v>96</v>
      </c>
      <c r="K48" s="63" t="e">
        <f>+IF(ISBLANK(VLOOKUP(A48,#REF!,5,0)),"",VLOOKUP(A48,#REF!,5,0))</f>
        <v>#REF!</v>
      </c>
      <c r="L48" s="63" t="e">
        <f>+IF(ISBLANK(VLOOKUP(A48,#REF!,9,0)),"",VLOOKUP(A48,#REF!,9,0))</f>
        <v>#REF!</v>
      </c>
      <c r="M48" s="63" t="e">
        <f t="shared" si="4"/>
        <v>#REF!</v>
      </c>
      <c r="N48" s="63" t="e">
        <f t="shared" si="3"/>
        <v>#REF!</v>
      </c>
      <c r="O48" s="63"/>
      <c r="P48" s="63"/>
    </row>
    <row r="49" spans="1:16" x14ac:dyDescent="0.2">
      <c r="A49" s="63" t="s">
        <v>99</v>
      </c>
      <c r="B49" s="63" t="str">
        <f t="shared" si="6"/>
        <v>11</v>
      </c>
      <c r="C49" s="63" t="e">
        <f>+MID(VLOOKUP(A49,#REF!,2,0),5,LEN(VLOOKUP(A49,#REF!,2,0))-5)</f>
        <v>#REF!</v>
      </c>
      <c r="D49" s="63" t="s">
        <v>24</v>
      </c>
      <c r="E49" s="63" t="e">
        <f>+VLOOKUP(A49,#REF!,3,0)</f>
        <v>#REF!</v>
      </c>
      <c r="F49" s="63" t="e">
        <f>+VLOOKUP(A49,#REF!,10,0)</f>
        <v>#REF!</v>
      </c>
      <c r="G49" s="63" t="e">
        <f>+VLOOKUP(A49,#REF!,13,0)</f>
        <v>#REF!</v>
      </c>
      <c r="H49" s="65" t="e">
        <f t="shared" si="2"/>
        <v>#REF!</v>
      </c>
      <c r="I49" s="63" t="e">
        <f t="shared" si="5"/>
        <v>#REF!</v>
      </c>
      <c r="J49" s="63" t="s">
        <v>96</v>
      </c>
      <c r="K49" s="63" t="e">
        <f>+IF(ISBLANK(VLOOKUP(A49,#REF!,5,0)),"",VLOOKUP(A49,#REF!,5,0))</f>
        <v>#REF!</v>
      </c>
      <c r="L49" s="63" t="e">
        <f>+IF(ISBLANK(VLOOKUP(A49,#REF!,9,0)),"",VLOOKUP(A49,#REF!,9,0))</f>
        <v>#REF!</v>
      </c>
      <c r="M49" s="63" t="e">
        <f t="shared" si="4"/>
        <v>#REF!</v>
      </c>
      <c r="N49" s="63" t="e">
        <f t="shared" si="3"/>
        <v>#REF!</v>
      </c>
      <c r="O49" s="63"/>
      <c r="P49" s="63"/>
    </row>
    <row r="50" spans="1:16" x14ac:dyDescent="0.2">
      <c r="A50" s="63" t="s">
        <v>100</v>
      </c>
      <c r="B50" s="63" t="str">
        <f t="shared" si="6"/>
        <v>12</v>
      </c>
      <c r="C50" s="63" t="e">
        <f>+MID(VLOOKUP(A50,#REF!,2,0),5,LEN(VLOOKUP(A50,#REF!,2,0))-5)</f>
        <v>#REF!</v>
      </c>
      <c r="D50" s="63" t="s">
        <v>24</v>
      </c>
      <c r="E50" s="63" t="e">
        <f>+VLOOKUP(A50,#REF!,3,0)</f>
        <v>#REF!</v>
      </c>
      <c r="F50" s="63" t="e">
        <f>+VLOOKUP(A50,#REF!,10,0)</f>
        <v>#REF!</v>
      </c>
      <c r="G50" s="63" t="e">
        <f>+VLOOKUP(A50,#REF!,13,0)</f>
        <v>#REF!</v>
      </c>
      <c r="H50" s="65" t="e">
        <f t="shared" si="2"/>
        <v>#REF!</v>
      </c>
      <c r="I50" s="63" t="e">
        <f t="shared" si="5"/>
        <v>#REF!</v>
      </c>
      <c r="J50" s="63" t="s">
        <v>101</v>
      </c>
      <c r="K50" s="63" t="e">
        <f>+IF(ISBLANK(VLOOKUP(A50,#REF!,5,0)),"",VLOOKUP(A50,#REF!,5,0))</f>
        <v>#REF!</v>
      </c>
      <c r="L50" s="63" t="e">
        <f>+IF(ISBLANK(VLOOKUP(A50,#REF!,9,0)),"",VLOOKUP(A50,#REF!,9,0))</f>
        <v>#REF!</v>
      </c>
      <c r="M50" s="63" t="e">
        <f t="shared" si="4"/>
        <v>#REF!</v>
      </c>
      <c r="N50" s="63" t="e">
        <f t="shared" si="3"/>
        <v>#REF!</v>
      </c>
      <c r="O50" s="63"/>
      <c r="P50" s="63"/>
    </row>
    <row r="51" spans="1:16" x14ac:dyDescent="0.2">
      <c r="A51" s="63" t="s">
        <v>102</v>
      </c>
      <c r="B51" s="63" t="str">
        <f t="shared" si="6"/>
        <v>12</v>
      </c>
      <c r="C51" s="63" t="e">
        <f>+MID(VLOOKUP(A51,#REF!,2,0),6,LEN(VLOOKUP(A51,#REF!,2,0))-6)</f>
        <v>#REF!</v>
      </c>
      <c r="D51" s="63" t="s">
        <v>24</v>
      </c>
      <c r="E51" s="63" t="e">
        <f>+VLOOKUP(A51,#REF!,3,0)</f>
        <v>#REF!</v>
      </c>
      <c r="F51" s="63" t="e">
        <f>+VLOOKUP(A51,#REF!,10,0)</f>
        <v>#REF!</v>
      </c>
      <c r="G51" s="63" t="e">
        <f>+VLOOKUP(A51,#REF!,13,0)</f>
        <v>#REF!</v>
      </c>
      <c r="H51" s="65" t="e">
        <f t="shared" si="2"/>
        <v>#REF!</v>
      </c>
      <c r="I51" s="63" t="e">
        <f t="shared" si="5"/>
        <v>#REF!</v>
      </c>
      <c r="J51" s="63" t="s">
        <v>101</v>
      </c>
      <c r="K51" s="63" t="e">
        <f>+IF(ISBLANK(VLOOKUP(A51,#REF!,5,0)),"",VLOOKUP(A51,#REF!,5,0))</f>
        <v>#REF!</v>
      </c>
      <c r="L51" s="63" t="e">
        <f>+IF(ISBLANK(VLOOKUP(A51,#REF!,9,0)),"",VLOOKUP(A51,#REF!,9,0))</f>
        <v>#REF!</v>
      </c>
      <c r="M51" s="63" t="e">
        <f t="shared" si="4"/>
        <v>#REF!</v>
      </c>
      <c r="N51" s="63" t="e">
        <f t="shared" si="3"/>
        <v>#REF!</v>
      </c>
      <c r="O51" s="63"/>
      <c r="P51" s="63"/>
    </row>
    <row r="52" spans="1:16" x14ac:dyDescent="0.2">
      <c r="A52" s="63" t="s">
        <v>103</v>
      </c>
      <c r="B52" s="63" t="str">
        <f t="shared" si="6"/>
        <v>12</v>
      </c>
      <c r="C52" s="63" t="e">
        <f>+MID(VLOOKUP(A52,#REF!,2,0),6,LEN(VLOOKUP(A52,#REF!,2,0))-6)</f>
        <v>#REF!</v>
      </c>
      <c r="D52" s="63" t="s">
        <v>24</v>
      </c>
      <c r="E52" s="63" t="e">
        <f>+VLOOKUP(A52,#REF!,3,0)</f>
        <v>#REF!</v>
      </c>
      <c r="F52" s="63" t="e">
        <f>+VLOOKUP(A52,#REF!,10,0)</f>
        <v>#REF!</v>
      </c>
      <c r="G52" s="63" t="e">
        <f>+VLOOKUP(A52,#REF!,13,0)</f>
        <v>#REF!</v>
      </c>
      <c r="H52" s="65" t="e">
        <f t="shared" si="2"/>
        <v>#REF!</v>
      </c>
      <c r="I52" s="63" t="e">
        <f t="shared" si="5"/>
        <v>#REF!</v>
      </c>
      <c r="J52" s="63" t="s">
        <v>101</v>
      </c>
      <c r="K52" s="63" t="e">
        <f>+IF(ISBLANK(VLOOKUP(A52,#REF!,5,0)),"",VLOOKUP(A52,#REF!,5,0))</f>
        <v>#REF!</v>
      </c>
      <c r="L52" s="63" t="e">
        <f>+IF(ISBLANK(VLOOKUP(A52,#REF!,9,0)),"",VLOOKUP(A52,#REF!,9,0))</f>
        <v>#REF!</v>
      </c>
      <c r="M52" s="63" t="e">
        <f t="shared" si="4"/>
        <v>#REF!</v>
      </c>
      <c r="N52" s="63" t="e">
        <f t="shared" si="3"/>
        <v>#REF!</v>
      </c>
      <c r="O52" s="63"/>
      <c r="P52" s="63"/>
    </row>
    <row r="53" spans="1:16" x14ac:dyDescent="0.2">
      <c r="A53" s="63" t="s">
        <v>104</v>
      </c>
      <c r="B53" s="63" t="str">
        <f t="shared" si="6"/>
        <v>12</v>
      </c>
      <c r="C53" s="63" t="e">
        <f>+MID(VLOOKUP(A53,#REF!,2,0),6,LEN(VLOOKUP(A53,#REF!,2,0))-6)</f>
        <v>#REF!</v>
      </c>
      <c r="D53" s="63" t="s">
        <v>24</v>
      </c>
      <c r="E53" s="63" t="e">
        <f>+VLOOKUP(A53,#REF!,3,0)</f>
        <v>#REF!</v>
      </c>
      <c r="F53" s="63" t="e">
        <f>+VLOOKUP(A53,#REF!,10,0)</f>
        <v>#REF!</v>
      </c>
      <c r="G53" s="63" t="e">
        <f>+VLOOKUP(A53,#REF!,13,0)</f>
        <v>#REF!</v>
      </c>
      <c r="H53" s="65" t="e">
        <f>+_xlfn.RANK.EQ(G53,$G$2:$G$82,1)</f>
        <v>#REF!</v>
      </c>
      <c r="I53" s="63" t="e">
        <f t="shared" si="5"/>
        <v>#REF!</v>
      </c>
      <c r="J53" s="63" t="s">
        <v>101</v>
      </c>
      <c r="K53" s="63" t="e">
        <f>+IF(ISBLANK(VLOOKUP(A53,#REF!,5,0)),"",VLOOKUP(A53,#REF!,5,0))</f>
        <v>#REF!</v>
      </c>
      <c r="L53" s="63" t="e">
        <f>+IF(ISBLANK(VLOOKUP(A53,#REF!,9,0)),"",VLOOKUP(A53,#REF!,9,0))</f>
        <v>#REF!</v>
      </c>
      <c r="M53" s="63" t="e">
        <f t="shared" si="4"/>
        <v>#REF!</v>
      </c>
      <c r="N53" s="63" t="e">
        <f>+AVERAGEIF($D$2:$D$82,D53,$M$2:$M$82)</f>
        <v>#REF!</v>
      </c>
      <c r="O53" s="63"/>
      <c r="P53" s="63"/>
    </row>
    <row r="54" spans="1:16" x14ac:dyDescent="0.2">
      <c r="A54" s="63" t="s">
        <v>105</v>
      </c>
      <c r="B54" s="63" t="str">
        <f t="shared" si="6"/>
        <v>12</v>
      </c>
      <c r="C54" s="63" t="e">
        <f>+MID(VLOOKUP(A54,#REF!,2,0),6,LEN(VLOOKUP(A54,#REF!,2,0))-6)</f>
        <v>#REF!</v>
      </c>
      <c r="D54" s="63" t="s">
        <v>24</v>
      </c>
      <c r="E54" s="63" t="e">
        <f>+VLOOKUP(A54,#REF!,3,0)</f>
        <v>#REF!</v>
      </c>
      <c r="F54" s="63" t="e">
        <f>+VLOOKUP(A54,#REF!,10,0)</f>
        <v>#REF!</v>
      </c>
      <c r="G54" s="63" t="e">
        <f>+VLOOKUP(A54,#REF!,13,0)</f>
        <v>#REF!</v>
      </c>
      <c r="H54" s="65" t="e">
        <f>+_xlfn.RANK.EQ(G54,$G$2:$G$82,1)</f>
        <v>#REF!</v>
      </c>
      <c r="I54" s="63" t="e">
        <f t="shared" si="5"/>
        <v>#REF!</v>
      </c>
      <c r="J54" s="63" t="s">
        <v>101</v>
      </c>
      <c r="K54" s="63" t="e">
        <f>+IF(ISBLANK(VLOOKUP(A54,#REF!,5,0)),"",VLOOKUP(A54,#REF!,5,0))</f>
        <v>#REF!</v>
      </c>
      <c r="L54" s="63" t="e">
        <f>+IF(ISBLANK(VLOOKUP(A54,#REF!,9,0)),"",VLOOKUP(A54,#REF!,9,0))</f>
        <v>#REF!</v>
      </c>
      <c r="M54" s="63" t="e">
        <f t="shared" si="4"/>
        <v>#REF!</v>
      </c>
      <c r="N54" s="63" t="e">
        <f>+AVERAGEIF($D$2:$D$82,D54,$M$2:$M$82)</f>
        <v>#REF!</v>
      </c>
      <c r="O54" s="63"/>
      <c r="P54" s="63"/>
    </row>
    <row r="55" spans="1:16" ht="12.75" customHeight="1" x14ac:dyDescent="0.2">
      <c r="A55" s="63" t="s">
        <v>106</v>
      </c>
      <c r="B55" s="63" t="str">
        <f t="shared" si="6"/>
        <v>13</v>
      </c>
      <c r="C55" s="63" t="e">
        <f>+MID(VLOOKUP(A55,#REF!,2,0),6,LEN(VLOOKUP(A55,#REF!,2,0))-6)</f>
        <v>#REF!</v>
      </c>
      <c r="D55" s="63" t="s">
        <v>107</v>
      </c>
      <c r="E55" s="63" t="e">
        <f>+VLOOKUP(A55,#REF!,3,0)</f>
        <v>#REF!</v>
      </c>
      <c r="F55" s="63" t="e">
        <f>+VLOOKUP(A55,#REF!,10,0)</f>
        <v>#REF!</v>
      </c>
      <c r="G55" s="63" t="e">
        <f>+VLOOKUP(A55,#REF!,13,0)</f>
        <v>#REF!</v>
      </c>
      <c r="H55" s="65" t="e">
        <f t="shared" si="2"/>
        <v>#REF!</v>
      </c>
      <c r="I55" s="63" t="e">
        <f t="shared" si="5"/>
        <v>#REF!</v>
      </c>
      <c r="J55" s="63" t="s">
        <v>108</v>
      </c>
      <c r="K55" s="63" t="e">
        <f>+IF(ISBLANK(VLOOKUP(A55,#REF!,5,0)),"",VLOOKUP(A55,#REF!,5,0))</f>
        <v>#REF!</v>
      </c>
      <c r="L55" s="63" t="e">
        <f>+IF(ISBLANK(VLOOKUP(A55,#REF!,9,0)),"",VLOOKUP(A55,#REF!,9,0))</f>
        <v>#REF!</v>
      </c>
      <c r="M55" s="63" t="e">
        <f t="shared" si="4"/>
        <v>#REF!</v>
      </c>
      <c r="N55" s="63" t="e">
        <f>+AVERAGEIF($D$2:$D$82,D55,$M$2:$M$82)</f>
        <v>#REF!</v>
      </c>
      <c r="O55" s="63"/>
      <c r="P55" s="63"/>
    </row>
    <row r="56" spans="1:16" ht="12.75" customHeight="1" x14ac:dyDescent="0.2">
      <c r="A56" s="63" t="s">
        <v>109</v>
      </c>
      <c r="B56" s="63" t="str">
        <f t="shared" si="6"/>
        <v>13</v>
      </c>
      <c r="C56" s="63" t="e">
        <f>+MID(VLOOKUP(A56,#REF!,2,0),6,LEN(VLOOKUP(A56,#REF!,2,0))-6)</f>
        <v>#REF!</v>
      </c>
      <c r="D56" s="63" t="s">
        <v>107</v>
      </c>
      <c r="E56" s="63" t="e">
        <f>+VLOOKUP(A56,#REF!,3,0)</f>
        <v>#REF!</v>
      </c>
      <c r="F56" s="63" t="e">
        <f>+VLOOKUP(A56,#REF!,10,0)</f>
        <v>#REF!</v>
      </c>
      <c r="G56" s="63" t="e">
        <f>+VLOOKUP(A56,#REF!,13,0)</f>
        <v>#REF!</v>
      </c>
      <c r="H56" s="65" t="e">
        <f t="shared" si="2"/>
        <v>#REF!</v>
      </c>
      <c r="I56" s="63" t="e">
        <f t="shared" si="5"/>
        <v>#REF!</v>
      </c>
      <c r="J56" s="63" t="s">
        <v>108</v>
      </c>
      <c r="K56" s="63" t="e">
        <f>+IF(ISBLANK(VLOOKUP(A56,#REF!,5,0)),"",VLOOKUP(A56,#REF!,5,0))</f>
        <v>#REF!</v>
      </c>
      <c r="L56" s="63" t="e">
        <f>+IF(ISBLANK(VLOOKUP(A56,#REF!,9,0)),"",VLOOKUP(A56,#REF!,9,0))</f>
        <v>#REF!</v>
      </c>
      <c r="M56" s="63" t="e">
        <f t="shared" si="4"/>
        <v>#REF!</v>
      </c>
      <c r="N56" s="63" t="e">
        <f t="shared" si="3"/>
        <v>#REF!</v>
      </c>
      <c r="O56" s="63"/>
      <c r="P56" s="63"/>
    </row>
    <row r="57" spans="1:16" ht="12.75" customHeight="1" x14ac:dyDescent="0.2">
      <c r="A57" s="63" t="s">
        <v>110</v>
      </c>
      <c r="B57" s="63" t="str">
        <f t="shared" si="6"/>
        <v>13</v>
      </c>
      <c r="C57" s="63" t="e">
        <f>+MID(VLOOKUP(A57,#REF!,2,0),6,LEN(VLOOKUP(A57,#REF!,2,0))-6)</f>
        <v>#REF!</v>
      </c>
      <c r="D57" s="63" t="s">
        <v>107</v>
      </c>
      <c r="E57" s="63" t="e">
        <f>+VLOOKUP(A57,#REF!,3,0)</f>
        <v>#REF!</v>
      </c>
      <c r="F57" s="63" t="e">
        <f>+VLOOKUP(A57,#REF!,10,0)</f>
        <v>#REF!</v>
      </c>
      <c r="G57" s="63" t="e">
        <f>+VLOOKUP(A57,#REF!,13,0)</f>
        <v>#REF!</v>
      </c>
      <c r="H57" s="65" t="e">
        <f t="shared" si="2"/>
        <v>#REF!</v>
      </c>
      <c r="I57" s="63" t="e">
        <f t="shared" si="5"/>
        <v>#REF!</v>
      </c>
      <c r="J57" s="63" t="s">
        <v>108</v>
      </c>
      <c r="K57" s="63" t="e">
        <f>+IF(ISBLANK(VLOOKUP(A57,#REF!,5,0)),"",VLOOKUP(A57,#REF!,5,0))</f>
        <v>#REF!</v>
      </c>
      <c r="L57" s="63" t="e">
        <f>+IF(ISBLANK(VLOOKUP(A57,#REF!,9,0)),"",VLOOKUP(A57,#REF!,9,0))</f>
        <v>#REF!</v>
      </c>
      <c r="M57" s="63" t="e">
        <f t="shared" si="4"/>
        <v>#REF!</v>
      </c>
      <c r="N57" s="63" t="e">
        <f t="shared" si="3"/>
        <v>#REF!</v>
      </c>
      <c r="O57" s="63"/>
      <c r="P57" s="63"/>
    </row>
    <row r="58" spans="1:16" ht="12.75" customHeight="1" x14ac:dyDescent="0.2">
      <c r="A58" s="63" t="s">
        <v>111</v>
      </c>
      <c r="B58" s="63" t="str">
        <f t="shared" si="6"/>
        <v>13</v>
      </c>
      <c r="C58" s="63" t="e">
        <f>+MID(VLOOKUP(A58,#REF!,2,0),6,LEN(VLOOKUP(A58,#REF!,2,0))-6)</f>
        <v>#REF!</v>
      </c>
      <c r="D58" s="63" t="s">
        <v>107</v>
      </c>
      <c r="E58" s="63" t="e">
        <f>+VLOOKUP(A58,#REF!,3,0)</f>
        <v>#REF!</v>
      </c>
      <c r="F58" s="63" t="e">
        <f>+VLOOKUP(A58,#REF!,10,0)</f>
        <v>#REF!</v>
      </c>
      <c r="G58" s="63" t="e">
        <f>+VLOOKUP(A58,#REF!,13,0)</f>
        <v>#REF!</v>
      </c>
      <c r="H58" s="65" t="e">
        <f t="shared" si="2"/>
        <v>#REF!</v>
      </c>
      <c r="I58" s="63" t="e">
        <f t="shared" si="5"/>
        <v>#REF!</v>
      </c>
      <c r="J58" s="63" t="s">
        <v>108</v>
      </c>
      <c r="K58" s="63" t="e">
        <f>+IF(ISBLANK(VLOOKUP(A58,#REF!,5,0)),"",VLOOKUP(A58,#REF!,5,0))</f>
        <v>#REF!</v>
      </c>
      <c r="L58" s="63" t="e">
        <f>+IF(ISBLANK(VLOOKUP(A58,#REF!,9,0)),"",VLOOKUP(A58,#REF!,9,0))</f>
        <v>#REF!</v>
      </c>
      <c r="M58" s="63" t="e">
        <f t="shared" si="4"/>
        <v>#REF!</v>
      </c>
      <c r="N58" s="63" t="e">
        <f t="shared" si="3"/>
        <v>#REF!</v>
      </c>
      <c r="O58" s="63"/>
      <c r="P58" s="63"/>
    </row>
    <row r="59" spans="1:16" ht="12.75" customHeight="1" x14ac:dyDescent="0.2">
      <c r="A59" s="63" t="s">
        <v>112</v>
      </c>
      <c r="B59" s="63" t="str">
        <f t="shared" si="6"/>
        <v>14</v>
      </c>
      <c r="C59" s="63" t="e">
        <f>+MID(VLOOKUP(A59,#REF!,2,0),6,LEN(VLOOKUP(A59,#REF!,2,0))-6)</f>
        <v>#REF!</v>
      </c>
      <c r="D59" s="63" t="s">
        <v>107</v>
      </c>
      <c r="E59" s="63" t="e">
        <f>+VLOOKUP(A59,#REF!,3,0)</f>
        <v>#REF!</v>
      </c>
      <c r="F59" s="63" t="e">
        <f>+VLOOKUP(A59,#REF!,10,0)</f>
        <v>#REF!</v>
      </c>
      <c r="G59" s="63" t="e">
        <f>+VLOOKUP(A59,#REF!,13,0)</f>
        <v>#REF!</v>
      </c>
      <c r="H59" s="65" t="e">
        <f t="shared" si="2"/>
        <v>#REF!</v>
      </c>
      <c r="I59" s="63" t="e">
        <f t="shared" si="5"/>
        <v>#REF!</v>
      </c>
      <c r="J59" s="63" t="s">
        <v>113</v>
      </c>
      <c r="K59" s="63" t="e">
        <f>+IF(ISBLANK(VLOOKUP(A59,#REF!,5,0)),"",VLOOKUP(A59,#REF!,5,0))</f>
        <v>#REF!</v>
      </c>
      <c r="L59" s="63" t="e">
        <f>+IF(ISBLANK(VLOOKUP(A59,#REF!,9,0)),"",VLOOKUP(A59,#REF!,9,0))</f>
        <v>#REF!</v>
      </c>
      <c r="M59" s="63" t="e">
        <f t="shared" si="4"/>
        <v>#REF!</v>
      </c>
      <c r="N59" s="63" t="e">
        <f t="shared" si="3"/>
        <v>#REF!</v>
      </c>
      <c r="O59" s="63"/>
      <c r="P59" s="63"/>
    </row>
    <row r="60" spans="1:16" ht="12.75" customHeight="1" x14ac:dyDescent="0.2">
      <c r="A60" s="63" t="s">
        <v>114</v>
      </c>
      <c r="B60" s="63" t="str">
        <f t="shared" si="6"/>
        <v>14</v>
      </c>
      <c r="C60" s="63" t="e">
        <f>+MID(VLOOKUP(A60,#REF!,2,0),6,LEN(VLOOKUP(A60,#REF!,2,0))-6)</f>
        <v>#REF!</v>
      </c>
      <c r="D60" s="63" t="s">
        <v>107</v>
      </c>
      <c r="E60" s="63" t="e">
        <f>+VLOOKUP(A60,#REF!,3,0)</f>
        <v>#REF!</v>
      </c>
      <c r="F60" s="63" t="e">
        <f>+VLOOKUP(A60,#REF!,10,0)</f>
        <v>#REF!</v>
      </c>
      <c r="G60" s="63" t="e">
        <f>+VLOOKUP(A60,#REF!,13,0)</f>
        <v>#REF!</v>
      </c>
      <c r="H60" s="65" t="e">
        <f t="shared" si="2"/>
        <v>#REF!</v>
      </c>
      <c r="I60" s="63" t="e">
        <f t="shared" si="5"/>
        <v>#REF!</v>
      </c>
      <c r="J60" s="63" t="s">
        <v>113</v>
      </c>
      <c r="K60" s="63" t="e">
        <f>+IF(ISBLANK(VLOOKUP(A60,#REF!,5,0)),"",VLOOKUP(A60,#REF!,5,0))</f>
        <v>#REF!</v>
      </c>
      <c r="L60" s="63" t="e">
        <f>+IF(ISBLANK(VLOOKUP(A60,#REF!,9,0)),"",VLOOKUP(A60,#REF!,9,0))</f>
        <v>#REF!</v>
      </c>
      <c r="M60" s="63" t="e">
        <f t="shared" si="4"/>
        <v>#REF!</v>
      </c>
      <c r="N60" s="63" t="e">
        <f t="shared" si="3"/>
        <v>#REF!</v>
      </c>
      <c r="O60" s="63"/>
      <c r="P60" s="63"/>
    </row>
    <row r="61" spans="1:16" ht="12.75" customHeight="1" x14ac:dyDescent="0.2">
      <c r="A61" s="63" t="s">
        <v>115</v>
      </c>
      <c r="B61" s="63" t="str">
        <f t="shared" si="6"/>
        <v>14</v>
      </c>
      <c r="C61" s="63" t="e">
        <f>+MID(VLOOKUP(A61,#REF!,2,0),6,LEN(VLOOKUP(A61,#REF!,2,0))-6)</f>
        <v>#REF!</v>
      </c>
      <c r="D61" s="63" t="s">
        <v>107</v>
      </c>
      <c r="E61" s="63" t="e">
        <f>+VLOOKUP(A61,#REF!,3,0)</f>
        <v>#REF!</v>
      </c>
      <c r="F61" s="63" t="e">
        <f>+VLOOKUP(A61,#REF!,10,0)</f>
        <v>#REF!</v>
      </c>
      <c r="G61" s="63" t="e">
        <f>+VLOOKUP(A61,#REF!,13,0)</f>
        <v>#REF!</v>
      </c>
      <c r="H61" s="65" t="e">
        <f t="shared" si="2"/>
        <v>#REF!</v>
      </c>
      <c r="I61" s="63" t="e">
        <f t="shared" si="5"/>
        <v>#REF!</v>
      </c>
      <c r="J61" s="63" t="s">
        <v>113</v>
      </c>
      <c r="K61" s="63" t="e">
        <f>+IF(ISBLANK(VLOOKUP(A61,#REF!,5,0)),"",VLOOKUP(A61,#REF!,5,0))</f>
        <v>#REF!</v>
      </c>
      <c r="L61" s="63" t="e">
        <f>+IF(ISBLANK(VLOOKUP(A61,#REF!,9,0)),"",VLOOKUP(A61,#REF!,9,0))</f>
        <v>#REF!</v>
      </c>
      <c r="M61" s="63" t="e">
        <f t="shared" si="4"/>
        <v>#REF!</v>
      </c>
      <c r="N61" s="63" t="e">
        <f t="shared" si="3"/>
        <v>#REF!</v>
      </c>
      <c r="O61" s="63"/>
      <c r="P61" s="63"/>
    </row>
    <row r="62" spans="1:16" ht="12.75" customHeight="1" x14ac:dyDescent="0.2">
      <c r="A62" s="63" t="s">
        <v>116</v>
      </c>
      <c r="B62" s="63" t="str">
        <f t="shared" si="6"/>
        <v>14</v>
      </c>
      <c r="C62" s="63" t="e">
        <f>+MID(VLOOKUP(A62,#REF!,2,0),6,LEN(VLOOKUP(A62,#REF!,2,0))-6)</f>
        <v>#REF!</v>
      </c>
      <c r="D62" s="63" t="s">
        <v>107</v>
      </c>
      <c r="E62" s="63" t="e">
        <f>+VLOOKUP(A62,#REF!,3,0)</f>
        <v>#REF!</v>
      </c>
      <c r="F62" s="63" t="e">
        <f>+VLOOKUP(A62,#REF!,10,0)</f>
        <v>#REF!</v>
      </c>
      <c r="G62" s="63" t="e">
        <f>+VLOOKUP(A62,#REF!,13,0)</f>
        <v>#REF!</v>
      </c>
      <c r="H62" s="65" t="e">
        <f t="shared" si="2"/>
        <v>#REF!</v>
      </c>
      <c r="I62" s="63" t="e">
        <f t="shared" si="5"/>
        <v>#REF!</v>
      </c>
      <c r="J62" s="63" t="s">
        <v>113</v>
      </c>
      <c r="K62" s="63" t="e">
        <f>+IF(ISBLANK(VLOOKUP(A62,#REF!,5,0)),"",VLOOKUP(A62,#REF!,5,0))</f>
        <v>#REF!</v>
      </c>
      <c r="L62" s="63" t="e">
        <f>+IF(ISBLANK(VLOOKUP(A62,#REF!,9,0)),"",VLOOKUP(A62,#REF!,9,0))</f>
        <v>#REF!</v>
      </c>
      <c r="M62" s="63" t="e">
        <f t="shared" si="4"/>
        <v>#REF!</v>
      </c>
      <c r="N62" s="63" t="e">
        <f t="shared" si="3"/>
        <v>#REF!</v>
      </c>
      <c r="O62" s="63"/>
      <c r="P62" s="63"/>
    </row>
    <row r="63" spans="1:16" ht="12.75" customHeight="1" x14ac:dyDescent="0.2">
      <c r="A63" s="63" t="s">
        <v>117</v>
      </c>
      <c r="B63" s="63" t="str">
        <f t="shared" si="6"/>
        <v>15</v>
      </c>
      <c r="C63" s="63" t="e">
        <f>+MID(VLOOKUP(A63,#REF!,2,0),6,LEN(VLOOKUP(A63,#REF!,2,0))-6)</f>
        <v>#REF!</v>
      </c>
      <c r="D63" s="63" t="s">
        <v>107</v>
      </c>
      <c r="E63" s="63" t="e">
        <f>+VLOOKUP(A63,#REF!,3,0)</f>
        <v>#REF!</v>
      </c>
      <c r="F63" s="63" t="e">
        <f>+VLOOKUP(A63,#REF!,10,0)</f>
        <v>#REF!</v>
      </c>
      <c r="G63" s="63" t="e">
        <f>+VLOOKUP(A63,#REF!,13,0)</f>
        <v>#REF!</v>
      </c>
      <c r="H63" s="65" t="e">
        <f t="shared" si="2"/>
        <v>#REF!</v>
      </c>
      <c r="I63" s="63" t="e">
        <f t="shared" si="5"/>
        <v>#REF!</v>
      </c>
      <c r="J63" s="63" t="s">
        <v>118</v>
      </c>
      <c r="K63" s="63" t="e">
        <f>+IF(ISBLANK(VLOOKUP(A63,#REF!,5,0)),"",VLOOKUP(A63,#REF!,5,0))</f>
        <v>#REF!</v>
      </c>
      <c r="L63" s="63" t="e">
        <f>+IF(ISBLANK(VLOOKUP(A63,#REF!,9,0)),"",VLOOKUP(A63,#REF!,9,0))</f>
        <v>#REF!</v>
      </c>
      <c r="M63" s="63" t="e">
        <f t="shared" si="4"/>
        <v>#REF!</v>
      </c>
      <c r="N63" s="63" t="e">
        <f t="shared" si="3"/>
        <v>#REF!</v>
      </c>
      <c r="O63" s="63"/>
      <c r="P63" s="63"/>
    </row>
    <row r="64" spans="1:16" x14ac:dyDescent="0.2">
      <c r="A64" s="63" t="s">
        <v>119</v>
      </c>
      <c r="B64" s="63" t="str">
        <f t="shared" si="6"/>
        <v>15</v>
      </c>
      <c r="C64" s="63" t="e">
        <f>+MID(VLOOKUP(A64,#REF!,2,0),6,LEN(VLOOKUP(A64,#REF!,2,0))-6)</f>
        <v>#REF!</v>
      </c>
      <c r="D64" s="63" t="s">
        <v>107</v>
      </c>
      <c r="E64" s="63" t="e">
        <f>+VLOOKUP(A64,#REF!,3,0)</f>
        <v>#REF!</v>
      </c>
      <c r="F64" s="63" t="e">
        <f>+VLOOKUP(A64,#REF!,10,0)</f>
        <v>#REF!</v>
      </c>
      <c r="G64" s="63" t="e">
        <f>+VLOOKUP(A64,#REF!,13,0)</f>
        <v>#REF!</v>
      </c>
      <c r="H64" s="65" t="e">
        <f t="shared" si="2"/>
        <v>#REF!</v>
      </c>
      <c r="I64" s="63" t="e">
        <f t="shared" si="5"/>
        <v>#REF!</v>
      </c>
      <c r="J64" s="63" t="s">
        <v>118</v>
      </c>
      <c r="K64" s="63" t="e">
        <f>+IF(ISBLANK(VLOOKUP(A64,#REF!,5,0)),"",VLOOKUP(A64,#REF!,5,0))</f>
        <v>#REF!</v>
      </c>
      <c r="L64" s="63" t="e">
        <f>+IF(ISBLANK(VLOOKUP(A64,#REF!,9,0)),"",VLOOKUP(A64,#REF!,9,0))</f>
        <v>#REF!</v>
      </c>
      <c r="M64" s="63" t="e">
        <f t="shared" si="4"/>
        <v>#REF!</v>
      </c>
      <c r="N64" s="63" t="e">
        <f t="shared" si="3"/>
        <v>#REF!</v>
      </c>
      <c r="O64" s="63"/>
      <c r="P64" s="63"/>
    </row>
    <row r="65" spans="1:16" x14ac:dyDescent="0.2">
      <c r="A65" s="63" t="s">
        <v>120</v>
      </c>
      <c r="B65" s="63" t="str">
        <f t="shared" si="6"/>
        <v>15</v>
      </c>
      <c r="C65" s="63" t="e">
        <f>+MID(VLOOKUP(A65,#REF!,2,0),6,LEN(VLOOKUP(A65,#REF!,2,0))-6)</f>
        <v>#REF!</v>
      </c>
      <c r="D65" s="63" t="s">
        <v>107</v>
      </c>
      <c r="E65" s="63" t="e">
        <f>+VLOOKUP(A65,#REF!,3,0)</f>
        <v>#REF!</v>
      </c>
      <c r="F65" s="63" t="e">
        <f>+VLOOKUP(A65,#REF!,10,0)</f>
        <v>#REF!</v>
      </c>
      <c r="G65" s="63" t="e">
        <f>+VLOOKUP(A65,#REF!,13,0)</f>
        <v>#REF!</v>
      </c>
      <c r="H65" s="65" t="e">
        <f t="shared" si="2"/>
        <v>#REF!</v>
      </c>
      <c r="I65" s="63" t="e">
        <f t="shared" si="5"/>
        <v>#REF!</v>
      </c>
      <c r="J65" s="63" t="s">
        <v>118</v>
      </c>
      <c r="K65" s="63" t="e">
        <f>+IF(ISBLANK(VLOOKUP(A65,#REF!,5,0)),"",VLOOKUP(A65,#REF!,5,0))</f>
        <v>#REF!</v>
      </c>
      <c r="L65" s="63" t="e">
        <f>+IF(ISBLANK(VLOOKUP(A65,#REF!,9,0)),"",VLOOKUP(A65,#REF!,9,0))</f>
        <v>#REF!</v>
      </c>
      <c r="M65" s="63" t="e">
        <f t="shared" si="4"/>
        <v>#REF!</v>
      </c>
      <c r="N65" s="63" t="e">
        <f t="shared" si="3"/>
        <v>#REF!</v>
      </c>
      <c r="O65" s="63"/>
      <c r="P65" s="63"/>
    </row>
    <row r="66" spans="1:16" x14ac:dyDescent="0.2">
      <c r="A66" s="63" t="s">
        <v>121</v>
      </c>
      <c r="B66" s="63" t="str">
        <f t="shared" si="6"/>
        <v>15</v>
      </c>
      <c r="C66" s="63" t="e">
        <f>+MID(VLOOKUP(A66,#REF!,2,0),6,LEN(VLOOKUP(A66,#REF!,2,0))-6)</f>
        <v>#REF!</v>
      </c>
      <c r="D66" s="63" t="s">
        <v>107</v>
      </c>
      <c r="E66" s="63" t="e">
        <f>+VLOOKUP(A66,#REF!,3,0)</f>
        <v>#REF!</v>
      </c>
      <c r="F66" s="63" t="e">
        <f>+VLOOKUP(A66,#REF!,10,0)</f>
        <v>#REF!</v>
      </c>
      <c r="G66" s="63" t="e">
        <f>+VLOOKUP(A66,#REF!,13,0)</f>
        <v>#REF!</v>
      </c>
      <c r="H66" s="65" t="e">
        <f t="shared" si="2"/>
        <v>#REF!</v>
      </c>
      <c r="I66" s="63" t="e">
        <f t="shared" ref="I66:I82" si="7">+IF(F66=$F$2,$P$4,IF(F66=$F$3,$P$2,$P$3))</f>
        <v>#REF!</v>
      </c>
      <c r="J66" s="63" t="s">
        <v>118</v>
      </c>
      <c r="K66" s="63" t="e">
        <f>+IF(ISBLANK(VLOOKUP(A66,#REF!,5,0)),"",VLOOKUP(A66,#REF!,5,0))</f>
        <v>#REF!</v>
      </c>
      <c r="L66" s="63" t="e">
        <f>+IF(ISBLANK(VLOOKUP(A66,#REF!,9,0)),"",VLOOKUP(A66,#REF!,9,0))</f>
        <v>#REF!</v>
      </c>
      <c r="M66" s="63" t="e">
        <f t="shared" si="4"/>
        <v>#REF!</v>
      </c>
      <c r="N66" s="63" t="e">
        <f t="shared" si="3"/>
        <v>#REF!</v>
      </c>
      <c r="O66" s="63"/>
      <c r="P66" s="63"/>
    </row>
    <row r="67" spans="1:16" x14ac:dyDescent="0.2">
      <c r="A67" s="63" t="s">
        <v>122</v>
      </c>
      <c r="B67" s="63" t="str">
        <f t="shared" si="6"/>
        <v>15</v>
      </c>
      <c r="C67" s="63" t="e">
        <f>+MID(VLOOKUP(A67,#REF!,2,0),6,LEN(VLOOKUP(A67,#REF!,2,0))-6)</f>
        <v>#REF!</v>
      </c>
      <c r="D67" s="63" t="s">
        <v>107</v>
      </c>
      <c r="E67" s="63" t="e">
        <f>+VLOOKUP(A67,#REF!,3,0)</f>
        <v>#REF!</v>
      </c>
      <c r="F67" s="63" t="e">
        <f>+VLOOKUP(A67,#REF!,10,0)</f>
        <v>#REF!</v>
      </c>
      <c r="G67" s="63" t="e">
        <f>+VLOOKUP(A67,#REF!,13,0)</f>
        <v>#REF!</v>
      </c>
      <c r="H67" s="65" t="e">
        <f t="shared" si="2"/>
        <v>#REF!</v>
      </c>
      <c r="I67" s="63" t="e">
        <f t="shared" si="7"/>
        <v>#REF!</v>
      </c>
      <c r="J67" s="63" t="s">
        <v>118</v>
      </c>
      <c r="K67" s="63" t="e">
        <f>+IF(ISBLANK(VLOOKUP(A67,#REF!,5,0)),"",VLOOKUP(A67,#REF!,5,0))</f>
        <v>#REF!</v>
      </c>
      <c r="L67" s="63" t="e">
        <f>+IF(ISBLANK(VLOOKUP(A67,#REF!,9,0)),"",VLOOKUP(A67,#REF!,9,0))</f>
        <v>#REF!</v>
      </c>
      <c r="M67" s="63" t="e">
        <f t="shared" si="4"/>
        <v>#REF!</v>
      </c>
      <c r="N67" s="63" t="e">
        <f t="shared" si="3"/>
        <v>#REF!</v>
      </c>
      <c r="O67" s="63"/>
      <c r="P67" s="63"/>
    </row>
    <row r="68" spans="1:16" x14ac:dyDescent="0.2">
      <c r="A68" s="63" t="s">
        <v>123</v>
      </c>
      <c r="B68" s="63" t="str">
        <f t="shared" si="6"/>
        <v>15</v>
      </c>
      <c r="C68" s="63" t="e">
        <f>+MID(VLOOKUP(A68,#REF!,2,0),6,LEN(VLOOKUP(A68,#REF!,2,0))-6)</f>
        <v>#REF!</v>
      </c>
      <c r="D68" s="63" t="s">
        <v>107</v>
      </c>
      <c r="E68" s="63" t="e">
        <f>+VLOOKUP(A68,#REF!,3,0)</f>
        <v>#REF!</v>
      </c>
      <c r="F68" s="63" t="e">
        <f>+VLOOKUP(A68,#REF!,10,0)</f>
        <v>#REF!</v>
      </c>
      <c r="G68" s="63" t="e">
        <f>+VLOOKUP(A68,#REF!,13,0)</f>
        <v>#REF!</v>
      </c>
      <c r="H68" s="65" t="e">
        <f t="shared" si="2"/>
        <v>#REF!</v>
      </c>
      <c r="I68" s="63" t="e">
        <f t="shared" si="7"/>
        <v>#REF!</v>
      </c>
      <c r="J68" s="63" t="s">
        <v>118</v>
      </c>
      <c r="K68" s="63" t="e">
        <f>+IF(ISBLANK(VLOOKUP(A68,#REF!,5,0)),"",VLOOKUP(A68,#REF!,5,0))</f>
        <v>#REF!</v>
      </c>
      <c r="L68" s="63" t="e">
        <f>+IF(ISBLANK(VLOOKUP(A68,#REF!,9,0)),"",VLOOKUP(A68,#REF!,9,0))</f>
        <v>#REF!</v>
      </c>
      <c r="M68" s="63" t="e">
        <f t="shared" ref="M68:M82" si="8">+IF(OR(AND(K68=1,L68=1),AND(ISBLANK(K68),ISBLANK(L68)),K68="",L68=""),0,IF(OR(AND(K68=1,L68=2),AND(K68=1,L68=3)),0.25,IF(OR(AND(K68=2,L68=2),AND(K68=3,L68=1),AND(K68=3,L68=2),AND(K68=2,L68=1)),0.5,IF(AND(K68=2,L68=3),0.75,1))))</f>
        <v>#REF!</v>
      </c>
      <c r="N68" s="63" t="e">
        <f t="shared" si="3"/>
        <v>#REF!</v>
      </c>
      <c r="O68" s="63"/>
      <c r="P68" s="63"/>
    </row>
    <row r="69" spans="1:16" x14ac:dyDescent="0.2">
      <c r="A69" s="63" t="s">
        <v>124</v>
      </c>
      <c r="B69" s="63" t="str">
        <f t="shared" si="6"/>
        <v>16</v>
      </c>
      <c r="C69" s="63" t="e">
        <f>+MID(VLOOKUP(A69,#REF!,2,0),6,LEN(VLOOKUP(A69,#REF!,2,0))-6)</f>
        <v>#REF!</v>
      </c>
      <c r="D69" s="63" t="s">
        <v>125</v>
      </c>
      <c r="E69" s="63" t="e">
        <f>+VLOOKUP(A69,#REF!,3,0)</f>
        <v>#REF!</v>
      </c>
      <c r="F69" s="63" t="e">
        <f>+VLOOKUP(A69,#REF!,10,0)</f>
        <v>#REF!</v>
      </c>
      <c r="G69" s="63" t="e">
        <f>+VLOOKUP(A69,#REF!,13,0)</f>
        <v>#REF!</v>
      </c>
      <c r="H69" s="65" t="e">
        <f t="shared" si="2"/>
        <v>#REF!</v>
      </c>
      <c r="I69" s="63" t="e">
        <f t="shared" si="7"/>
        <v>#REF!</v>
      </c>
      <c r="J69" s="63" t="s">
        <v>126</v>
      </c>
      <c r="K69" s="63" t="e">
        <f>+IF(ISBLANK(VLOOKUP(A69,#REF!,5,0)),"",VLOOKUP(A69,#REF!,5,0))</f>
        <v>#REF!</v>
      </c>
      <c r="L69" s="63" t="e">
        <f>+IF(ISBLANK(VLOOKUP(A69,#REF!,9,0)),"",VLOOKUP(A69,#REF!,9,0))</f>
        <v>#REF!</v>
      </c>
      <c r="M69" s="63" t="e">
        <f t="shared" si="8"/>
        <v>#REF!</v>
      </c>
      <c r="N69" s="63" t="e">
        <f t="shared" si="3"/>
        <v>#REF!</v>
      </c>
      <c r="O69" s="63"/>
      <c r="P69" s="63"/>
    </row>
    <row r="70" spans="1:16" x14ac:dyDescent="0.2">
      <c r="A70" s="63" t="s">
        <v>127</v>
      </c>
      <c r="B70" s="63" t="str">
        <f t="shared" si="6"/>
        <v>16</v>
      </c>
      <c r="C70" s="63" t="e">
        <f>+MID(VLOOKUP(A70,#REF!,2,0),6,LEN(VLOOKUP(A70,#REF!,2,0))-6)</f>
        <v>#REF!</v>
      </c>
      <c r="D70" s="63" t="s">
        <v>125</v>
      </c>
      <c r="E70" s="63" t="e">
        <f>+VLOOKUP(A70,#REF!,3,0)</f>
        <v>#REF!</v>
      </c>
      <c r="F70" s="63" t="e">
        <f>+VLOOKUP(A70,#REF!,10,0)</f>
        <v>#REF!</v>
      </c>
      <c r="G70" s="63" t="e">
        <f>+VLOOKUP(A70,#REF!,13,0)</f>
        <v>#REF!</v>
      </c>
      <c r="H70" s="65" t="e">
        <f t="shared" si="2"/>
        <v>#REF!</v>
      </c>
      <c r="I70" s="63" t="e">
        <f t="shared" si="7"/>
        <v>#REF!</v>
      </c>
      <c r="J70" s="63" t="s">
        <v>126</v>
      </c>
      <c r="K70" s="63" t="e">
        <f>+IF(ISBLANK(VLOOKUP(A70,#REF!,5,0)),"",VLOOKUP(A70,#REF!,5,0))</f>
        <v>#REF!</v>
      </c>
      <c r="L70" s="63" t="e">
        <f>+IF(ISBLANK(VLOOKUP(A70,#REF!,9,0)),"",VLOOKUP(A70,#REF!,9,0))</f>
        <v>#REF!</v>
      </c>
      <c r="M70" s="63" t="e">
        <f t="shared" si="8"/>
        <v>#REF!</v>
      </c>
      <c r="N70" s="63" t="e">
        <f t="shared" si="3"/>
        <v>#REF!</v>
      </c>
      <c r="O70" s="63"/>
      <c r="P70" s="63"/>
    </row>
    <row r="71" spans="1:16" x14ac:dyDescent="0.2">
      <c r="A71" s="63" t="s">
        <v>128</v>
      </c>
      <c r="B71" s="63" t="str">
        <f t="shared" si="6"/>
        <v>16</v>
      </c>
      <c r="C71" s="63" t="e">
        <f>+MID(VLOOKUP(A71,#REF!,2,0),6,LEN(VLOOKUP(A71,#REF!,2,0))-6)</f>
        <v>#REF!</v>
      </c>
      <c r="D71" s="63" t="s">
        <v>125</v>
      </c>
      <c r="E71" s="63" t="e">
        <f>+VLOOKUP(A71,#REF!,3,0)</f>
        <v>#REF!</v>
      </c>
      <c r="F71" s="63" t="e">
        <f>+VLOOKUP(A71,#REF!,10,0)</f>
        <v>#REF!</v>
      </c>
      <c r="G71" s="63" t="e">
        <f>+VLOOKUP(A71,#REF!,13,0)</f>
        <v>#REF!</v>
      </c>
      <c r="H71" s="65" t="e">
        <f t="shared" ref="H71:H82" si="9">+_xlfn.RANK.EQ(G71,$G$2:$G$82,1)</f>
        <v>#REF!</v>
      </c>
      <c r="I71" s="63" t="e">
        <f t="shared" si="7"/>
        <v>#REF!</v>
      </c>
      <c r="J71" s="63" t="s">
        <v>126</v>
      </c>
      <c r="K71" s="63" t="e">
        <f>+IF(ISBLANK(VLOOKUP(A71,#REF!,5,0)),"",VLOOKUP(A71,#REF!,5,0))</f>
        <v>#REF!</v>
      </c>
      <c r="L71" s="63" t="e">
        <f>+IF(ISBLANK(VLOOKUP(A71,#REF!,9,0)),"",VLOOKUP(A71,#REF!,9,0))</f>
        <v>#REF!</v>
      </c>
      <c r="M71" s="63" t="e">
        <f t="shared" si="8"/>
        <v>#REF!</v>
      </c>
      <c r="N71" s="63" t="e">
        <f t="shared" ref="N71:N82" si="10">+AVERAGEIF($D$2:$D$82,D71,$M$2:$M$82)</f>
        <v>#REF!</v>
      </c>
      <c r="O71" s="63"/>
      <c r="P71" s="63"/>
    </row>
    <row r="72" spans="1:16" x14ac:dyDescent="0.2">
      <c r="A72" s="63" t="s">
        <v>129</v>
      </c>
      <c r="B72" s="63" t="str">
        <f t="shared" si="6"/>
        <v>16</v>
      </c>
      <c r="C72" s="63" t="e">
        <f>+MID(VLOOKUP(A72,#REF!,2,0),6,LEN(VLOOKUP(A72,#REF!,2,0))-6)</f>
        <v>#REF!</v>
      </c>
      <c r="D72" s="63" t="s">
        <v>125</v>
      </c>
      <c r="E72" s="63" t="e">
        <f>+VLOOKUP(A72,#REF!,3,0)</f>
        <v>#REF!</v>
      </c>
      <c r="F72" s="63" t="e">
        <f>+VLOOKUP(A72,#REF!,10,0)</f>
        <v>#REF!</v>
      </c>
      <c r="G72" s="63" t="e">
        <f>+VLOOKUP(A72,#REF!,13,0)</f>
        <v>#REF!</v>
      </c>
      <c r="H72" s="65" t="e">
        <f t="shared" si="9"/>
        <v>#REF!</v>
      </c>
      <c r="I72" s="63" t="e">
        <f t="shared" si="7"/>
        <v>#REF!</v>
      </c>
      <c r="J72" s="63" t="s">
        <v>126</v>
      </c>
      <c r="K72" s="63" t="e">
        <f>+IF(ISBLANK(VLOOKUP(A72,#REF!,5,0)),"",VLOOKUP(A72,#REF!,5,0))</f>
        <v>#REF!</v>
      </c>
      <c r="L72" s="63" t="e">
        <f>+IF(ISBLANK(VLOOKUP(A72,#REF!,9,0)),"",VLOOKUP(A72,#REF!,9,0))</f>
        <v>#REF!</v>
      </c>
      <c r="M72" s="63" t="e">
        <f t="shared" si="8"/>
        <v>#REF!</v>
      </c>
      <c r="N72" s="63" t="e">
        <f t="shared" si="10"/>
        <v>#REF!</v>
      </c>
      <c r="O72" s="63"/>
      <c r="P72" s="63"/>
    </row>
    <row r="73" spans="1:16" x14ac:dyDescent="0.2">
      <c r="A73" s="63" t="s">
        <v>130</v>
      </c>
      <c r="B73" s="63" t="str">
        <f t="shared" si="6"/>
        <v>16</v>
      </c>
      <c r="C73" s="63" t="e">
        <f>+MID(VLOOKUP(A73,#REF!,2,0),6,LEN(VLOOKUP(A73,#REF!,2,0))-6)</f>
        <v>#REF!</v>
      </c>
      <c r="D73" s="63" t="s">
        <v>125</v>
      </c>
      <c r="E73" s="63" t="e">
        <f>+VLOOKUP(A73,#REF!,3,0)</f>
        <v>#REF!</v>
      </c>
      <c r="F73" s="63" t="e">
        <f>+VLOOKUP(A73,#REF!,10,0)</f>
        <v>#REF!</v>
      </c>
      <c r="G73" s="63" t="e">
        <f>+VLOOKUP(A73,#REF!,13,0)</f>
        <v>#REF!</v>
      </c>
      <c r="H73" s="65" t="e">
        <f t="shared" si="9"/>
        <v>#REF!</v>
      </c>
      <c r="I73" s="63" t="e">
        <f t="shared" si="7"/>
        <v>#REF!</v>
      </c>
      <c r="J73" s="63" t="s">
        <v>126</v>
      </c>
      <c r="K73" s="63" t="e">
        <f>+IF(ISBLANK(VLOOKUP(A73,#REF!,5,0)),"",VLOOKUP(A73,#REF!,5,0))</f>
        <v>#REF!</v>
      </c>
      <c r="L73" s="63" t="e">
        <f>+IF(ISBLANK(VLOOKUP(A73,#REF!,9,0)),"",VLOOKUP(A73,#REF!,9,0))</f>
        <v>#REF!</v>
      </c>
      <c r="M73" s="63" t="e">
        <f t="shared" si="8"/>
        <v>#REF!</v>
      </c>
      <c r="N73" s="63" t="e">
        <f t="shared" si="10"/>
        <v>#REF!</v>
      </c>
      <c r="O73" s="63"/>
      <c r="P73" s="63"/>
    </row>
    <row r="74" spans="1:16" x14ac:dyDescent="0.2">
      <c r="A74" s="63" t="s">
        <v>131</v>
      </c>
      <c r="B74" s="63" t="str">
        <f t="shared" si="6"/>
        <v>17</v>
      </c>
      <c r="C74" s="63" t="e">
        <f>+MID(VLOOKUP(A74,#REF!,2,0),6,LEN(VLOOKUP(A74,#REF!,2,0))-6)</f>
        <v>#REF!</v>
      </c>
      <c r="D74" s="63" t="s">
        <v>125</v>
      </c>
      <c r="E74" s="63" t="e">
        <f>+VLOOKUP(A74,#REF!,3,0)</f>
        <v>#REF!</v>
      </c>
      <c r="F74" s="63" t="e">
        <f>+VLOOKUP(A74,#REF!,10,0)</f>
        <v>#REF!</v>
      </c>
      <c r="G74" s="63" t="e">
        <f>+VLOOKUP(A74,#REF!,13,0)</f>
        <v>#REF!</v>
      </c>
      <c r="H74" s="65" t="e">
        <f t="shared" si="9"/>
        <v>#REF!</v>
      </c>
      <c r="I74" s="63" t="e">
        <f t="shared" si="7"/>
        <v>#REF!</v>
      </c>
      <c r="J74" s="63" t="s">
        <v>132</v>
      </c>
      <c r="K74" s="63" t="e">
        <f>+IF(ISBLANK(VLOOKUP(A74,#REF!,5,0)),"",VLOOKUP(A74,#REF!,5,0))</f>
        <v>#REF!</v>
      </c>
      <c r="L74" s="63" t="e">
        <f>+IF(ISBLANK(VLOOKUP(A74,#REF!,9,0)),"",VLOOKUP(A74,#REF!,9,0))</f>
        <v>#REF!</v>
      </c>
      <c r="M74" s="63" t="e">
        <f t="shared" si="8"/>
        <v>#REF!</v>
      </c>
      <c r="N74" s="63" t="e">
        <f t="shared" si="10"/>
        <v>#REF!</v>
      </c>
      <c r="O74" s="63"/>
      <c r="P74" s="63"/>
    </row>
    <row r="75" spans="1:16" x14ac:dyDescent="0.2">
      <c r="A75" s="63" t="s">
        <v>133</v>
      </c>
      <c r="B75" s="63" t="str">
        <f t="shared" si="6"/>
        <v>17</v>
      </c>
      <c r="C75" s="63" t="e">
        <f>+MID(VLOOKUP(A75,#REF!,2,0),6,LEN(VLOOKUP(A75,#REF!,2,0))-6)</f>
        <v>#REF!</v>
      </c>
      <c r="D75" s="63" t="s">
        <v>125</v>
      </c>
      <c r="E75" s="63" t="e">
        <f>+VLOOKUP(A75,#REF!,3,0)</f>
        <v>#REF!</v>
      </c>
      <c r="F75" s="63" t="e">
        <f>+VLOOKUP(A75,#REF!,10,0)</f>
        <v>#REF!</v>
      </c>
      <c r="G75" s="63" t="e">
        <f>+VLOOKUP(A75,#REF!,13,0)</f>
        <v>#REF!</v>
      </c>
      <c r="H75" s="65" t="e">
        <f t="shared" si="9"/>
        <v>#REF!</v>
      </c>
      <c r="I75" s="63" t="e">
        <f t="shared" si="7"/>
        <v>#REF!</v>
      </c>
      <c r="J75" s="63" t="s">
        <v>132</v>
      </c>
      <c r="K75" s="63" t="e">
        <f>+IF(ISBLANK(VLOOKUP(A75,#REF!,5,0)),"",VLOOKUP(A75,#REF!,5,0))</f>
        <v>#REF!</v>
      </c>
      <c r="L75" s="63" t="e">
        <f>+IF(ISBLANK(VLOOKUP(A75,#REF!,9,0)),"",VLOOKUP(A75,#REF!,9,0))</f>
        <v>#REF!</v>
      </c>
      <c r="M75" s="63" t="e">
        <f t="shared" si="8"/>
        <v>#REF!</v>
      </c>
      <c r="N75" s="63" t="e">
        <f t="shared" si="10"/>
        <v>#REF!</v>
      </c>
      <c r="O75" s="63"/>
      <c r="P75" s="63"/>
    </row>
    <row r="76" spans="1:16" x14ac:dyDescent="0.2">
      <c r="A76" s="63" t="s">
        <v>134</v>
      </c>
      <c r="B76" s="63" t="str">
        <f t="shared" si="6"/>
        <v>17</v>
      </c>
      <c r="C76" s="63" t="e">
        <f>+MID(VLOOKUP(A76,#REF!,2,0),6,LEN(VLOOKUP(A76,#REF!,2,0))-6)</f>
        <v>#REF!</v>
      </c>
      <c r="D76" s="63" t="s">
        <v>125</v>
      </c>
      <c r="E76" s="63" t="e">
        <f>+VLOOKUP(A76,#REF!,3,0)</f>
        <v>#REF!</v>
      </c>
      <c r="F76" s="63" t="e">
        <f>+VLOOKUP(A76,#REF!,10,0)</f>
        <v>#REF!</v>
      </c>
      <c r="G76" s="63" t="e">
        <f>+VLOOKUP(A76,#REF!,13,0)</f>
        <v>#REF!</v>
      </c>
      <c r="H76" s="65" t="e">
        <f t="shared" si="9"/>
        <v>#REF!</v>
      </c>
      <c r="I76" s="63" t="e">
        <f t="shared" si="7"/>
        <v>#REF!</v>
      </c>
      <c r="J76" s="63" t="s">
        <v>132</v>
      </c>
      <c r="K76" s="63" t="e">
        <f>+IF(ISBLANK(VLOOKUP(A76,#REF!,5,0)),"",VLOOKUP(A76,#REF!,5,0))</f>
        <v>#REF!</v>
      </c>
      <c r="L76" s="63" t="e">
        <f>+IF(ISBLANK(VLOOKUP(A76,#REF!,9,0)),"",VLOOKUP(A76,#REF!,9,0))</f>
        <v>#REF!</v>
      </c>
      <c r="M76" s="63" t="e">
        <f t="shared" si="8"/>
        <v>#REF!</v>
      </c>
      <c r="N76" s="63" t="e">
        <f t="shared" si="10"/>
        <v>#REF!</v>
      </c>
      <c r="O76" s="63"/>
      <c r="P76" s="63"/>
    </row>
    <row r="77" spans="1:16" x14ac:dyDescent="0.2">
      <c r="A77" s="63" t="s">
        <v>135</v>
      </c>
      <c r="B77" s="63" t="str">
        <f t="shared" si="6"/>
        <v>17</v>
      </c>
      <c r="C77" s="63" t="e">
        <f>+MID(VLOOKUP(A77,#REF!,2,0),6,LEN(VLOOKUP(A77,#REF!,2,0))-6)</f>
        <v>#REF!</v>
      </c>
      <c r="D77" s="63" t="s">
        <v>125</v>
      </c>
      <c r="E77" s="63" t="e">
        <f>+VLOOKUP(A77,#REF!,3,0)</f>
        <v>#REF!</v>
      </c>
      <c r="F77" s="63" t="e">
        <f>+VLOOKUP(A77,#REF!,10,0)</f>
        <v>#REF!</v>
      </c>
      <c r="G77" s="63" t="e">
        <f>+VLOOKUP(A77,#REF!,13,0)</f>
        <v>#REF!</v>
      </c>
      <c r="H77" s="65" t="e">
        <f t="shared" si="9"/>
        <v>#REF!</v>
      </c>
      <c r="I77" s="63" t="e">
        <f t="shared" si="7"/>
        <v>#REF!</v>
      </c>
      <c r="J77" s="63" t="s">
        <v>132</v>
      </c>
      <c r="K77" s="63" t="e">
        <f>+IF(ISBLANK(VLOOKUP(A77,#REF!,5,0)),"",VLOOKUP(A77,#REF!,5,0))</f>
        <v>#REF!</v>
      </c>
      <c r="L77" s="63" t="e">
        <f>+IF(ISBLANK(VLOOKUP(A77,#REF!,9,0)),"",VLOOKUP(A77,#REF!,9,0))</f>
        <v>#REF!</v>
      </c>
      <c r="M77" s="63" t="e">
        <f t="shared" si="8"/>
        <v>#REF!</v>
      </c>
      <c r="N77" s="63" t="e">
        <f t="shared" si="10"/>
        <v>#REF!</v>
      </c>
      <c r="O77" s="63"/>
      <c r="P77" s="63"/>
    </row>
    <row r="78" spans="1:16" x14ac:dyDescent="0.2">
      <c r="A78" s="63" t="s">
        <v>136</v>
      </c>
      <c r="B78" s="63" t="str">
        <f t="shared" si="6"/>
        <v>17</v>
      </c>
      <c r="C78" s="63" t="e">
        <f>+MID(VLOOKUP(A78,#REF!,2,0),6,LEN(VLOOKUP(A78,#REF!,2,0))-6)</f>
        <v>#REF!</v>
      </c>
      <c r="D78" s="63" t="s">
        <v>125</v>
      </c>
      <c r="E78" s="63" t="e">
        <f>+VLOOKUP(A78,#REF!,3,0)</f>
        <v>#REF!</v>
      </c>
      <c r="F78" s="63" t="e">
        <f>+VLOOKUP(A78,#REF!,10,0)</f>
        <v>#REF!</v>
      </c>
      <c r="G78" s="63" t="e">
        <f>+VLOOKUP(A78,#REF!,13,0)</f>
        <v>#REF!</v>
      </c>
      <c r="H78" s="65" t="e">
        <f t="shared" si="9"/>
        <v>#REF!</v>
      </c>
      <c r="I78" s="63" t="e">
        <f t="shared" si="7"/>
        <v>#REF!</v>
      </c>
      <c r="J78" s="63" t="s">
        <v>132</v>
      </c>
      <c r="K78" s="63" t="e">
        <f>+IF(ISBLANK(VLOOKUP(A78,#REF!,5,0)),"",VLOOKUP(A78,#REF!,5,0))</f>
        <v>#REF!</v>
      </c>
      <c r="L78" s="63" t="e">
        <f>+IF(ISBLANK(VLOOKUP(A78,#REF!,9,0)),"",VLOOKUP(A78,#REF!,9,0))</f>
        <v>#REF!</v>
      </c>
      <c r="M78" s="63" t="e">
        <f t="shared" si="8"/>
        <v>#REF!</v>
      </c>
      <c r="N78" s="63" t="e">
        <f t="shared" si="10"/>
        <v>#REF!</v>
      </c>
      <c r="O78" s="63"/>
      <c r="P78" s="63"/>
    </row>
    <row r="79" spans="1:16" x14ac:dyDescent="0.2">
      <c r="A79" s="63" t="s">
        <v>137</v>
      </c>
      <c r="B79" s="63" t="str">
        <f t="shared" si="6"/>
        <v>17</v>
      </c>
      <c r="C79" s="63" t="e">
        <f>+MID(VLOOKUP(A79,#REF!,2,0),6,LEN(VLOOKUP(A79,#REF!,2,0))-6)</f>
        <v>#REF!</v>
      </c>
      <c r="D79" s="63" t="s">
        <v>125</v>
      </c>
      <c r="E79" s="63" t="e">
        <f>+VLOOKUP(A79,#REF!,3,0)</f>
        <v>#REF!</v>
      </c>
      <c r="F79" s="63" t="e">
        <f>+VLOOKUP(A79,#REF!,10,0)</f>
        <v>#REF!</v>
      </c>
      <c r="G79" s="63" t="e">
        <f>+VLOOKUP(A79,#REF!,13,0)</f>
        <v>#REF!</v>
      </c>
      <c r="H79" s="65" t="e">
        <f t="shared" si="9"/>
        <v>#REF!</v>
      </c>
      <c r="I79" s="63" t="e">
        <f t="shared" si="7"/>
        <v>#REF!</v>
      </c>
      <c r="J79" s="63" t="s">
        <v>132</v>
      </c>
      <c r="K79" s="63" t="e">
        <f>+IF(ISBLANK(VLOOKUP(A79,#REF!,5,0)),"",VLOOKUP(A79,#REF!,5,0))</f>
        <v>#REF!</v>
      </c>
      <c r="L79" s="63" t="e">
        <f>+IF(ISBLANK(VLOOKUP(A79,#REF!,9,0)),"",VLOOKUP(A79,#REF!,9,0))</f>
        <v>#REF!</v>
      </c>
      <c r="M79" s="63" t="e">
        <f t="shared" si="8"/>
        <v>#REF!</v>
      </c>
      <c r="N79" s="63" t="e">
        <f t="shared" si="10"/>
        <v>#REF!</v>
      </c>
      <c r="O79" s="63"/>
      <c r="P79" s="63"/>
    </row>
    <row r="80" spans="1:16" x14ac:dyDescent="0.2">
      <c r="A80" s="63" t="s">
        <v>138</v>
      </c>
      <c r="B80" s="63" t="str">
        <f t="shared" si="6"/>
        <v>17</v>
      </c>
      <c r="C80" s="63" t="e">
        <f>+MID(VLOOKUP(A80,#REF!,2,0),6,LEN(VLOOKUP(A80,#REF!,2,0))-6)</f>
        <v>#REF!</v>
      </c>
      <c r="D80" s="63" t="s">
        <v>125</v>
      </c>
      <c r="E80" s="63" t="e">
        <f>+VLOOKUP(A80,#REF!,3,0)</f>
        <v>#REF!</v>
      </c>
      <c r="F80" s="63" t="e">
        <f>+VLOOKUP(A80,#REF!,10,0)</f>
        <v>#REF!</v>
      </c>
      <c r="G80" s="63" t="e">
        <f>+VLOOKUP(A80,#REF!,13,0)</f>
        <v>#REF!</v>
      </c>
      <c r="H80" s="65" t="e">
        <f t="shared" si="9"/>
        <v>#REF!</v>
      </c>
      <c r="I80" s="63" t="e">
        <f t="shared" si="7"/>
        <v>#REF!</v>
      </c>
      <c r="J80" s="63" t="s">
        <v>132</v>
      </c>
      <c r="K80" s="63" t="e">
        <f>+IF(ISBLANK(VLOOKUP(A80,#REF!,5,0)),"",VLOOKUP(A80,#REF!,5,0))</f>
        <v>#REF!</v>
      </c>
      <c r="L80" s="63" t="e">
        <f>+IF(ISBLANK(VLOOKUP(A80,#REF!,9,0)),"",VLOOKUP(A80,#REF!,9,0))</f>
        <v>#REF!</v>
      </c>
      <c r="M80" s="63" t="e">
        <f t="shared" si="8"/>
        <v>#REF!</v>
      </c>
      <c r="N80" s="63" t="e">
        <f t="shared" si="10"/>
        <v>#REF!</v>
      </c>
      <c r="O80" s="63"/>
      <c r="P80" s="63"/>
    </row>
    <row r="81" spans="1:16" x14ac:dyDescent="0.2">
      <c r="A81" s="63" t="s">
        <v>139</v>
      </c>
      <c r="B81" s="63" t="str">
        <f t="shared" si="6"/>
        <v>17</v>
      </c>
      <c r="C81" s="63" t="e">
        <f>+MID(VLOOKUP(A81,#REF!,2,0),6,LEN(VLOOKUP(A81,#REF!,2,0))-6)</f>
        <v>#REF!</v>
      </c>
      <c r="D81" s="63" t="s">
        <v>125</v>
      </c>
      <c r="E81" s="63" t="e">
        <f>+VLOOKUP(A81,#REF!,3,0)</f>
        <v>#REF!</v>
      </c>
      <c r="F81" s="63" t="e">
        <f>+VLOOKUP(A81,#REF!,10,0)</f>
        <v>#REF!</v>
      </c>
      <c r="G81" s="63" t="e">
        <f>+VLOOKUP(A81,#REF!,13,0)</f>
        <v>#REF!</v>
      </c>
      <c r="H81" s="65" t="e">
        <f t="shared" si="9"/>
        <v>#REF!</v>
      </c>
      <c r="I81" s="63" t="e">
        <f t="shared" si="7"/>
        <v>#REF!</v>
      </c>
      <c r="J81" s="63" t="s">
        <v>132</v>
      </c>
      <c r="K81" s="63" t="e">
        <f>+IF(ISBLANK(VLOOKUP(A81,#REF!,5,0)),"",VLOOKUP(A81,#REF!,5,0))</f>
        <v>#REF!</v>
      </c>
      <c r="L81" s="63" t="e">
        <f>+IF(ISBLANK(VLOOKUP(A81,#REF!,9,0)),"",VLOOKUP(A81,#REF!,9,0))</f>
        <v>#REF!</v>
      </c>
      <c r="M81" s="63" t="e">
        <f t="shared" si="8"/>
        <v>#REF!</v>
      </c>
      <c r="N81" s="63" t="e">
        <f t="shared" si="10"/>
        <v>#REF!</v>
      </c>
      <c r="O81" s="63"/>
      <c r="P81" s="63"/>
    </row>
    <row r="82" spans="1:16" x14ac:dyDescent="0.2">
      <c r="A82" s="63" t="s">
        <v>140</v>
      </c>
      <c r="B82" s="63" t="str">
        <f t="shared" si="6"/>
        <v>17</v>
      </c>
      <c r="C82" s="63" t="e">
        <f>+MID(VLOOKUP(A82,#REF!,2,0),6,LEN(VLOOKUP(A82,#REF!,2,0))-6)</f>
        <v>#REF!</v>
      </c>
      <c r="D82" s="63" t="s">
        <v>125</v>
      </c>
      <c r="E82" s="63" t="e">
        <f>+VLOOKUP(A82,#REF!,3,0)</f>
        <v>#REF!</v>
      </c>
      <c r="F82" s="63" t="e">
        <f>+VLOOKUP(A82,#REF!,10,0)</f>
        <v>#REF!</v>
      </c>
      <c r="G82" s="63" t="e">
        <f>+VLOOKUP(A82,#REF!,13,0)</f>
        <v>#REF!</v>
      </c>
      <c r="H82" s="65" t="e">
        <f t="shared" si="9"/>
        <v>#REF!</v>
      </c>
      <c r="I82" s="63" t="e">
        <f t="shared" si="7"/>
        <v>#REF!</v>
      </c>
      <c r="J82" s="63" t="s">
        <v>132</v>
      </c>
      <c r="K82" s="63" t="e">
        <f>+IF(ISBLANK(VLOOKUP(A82,#REF!,5,0)),"",VLOOKUP(A82,#REF!,5,0))</f>
        <v>#REF!</v>
      </c>
      <c r="L82" s="63" t="e">
        <f>+IF(ISBLANK(VLOOKUP(A82,#REF!,9,0)),"",VLOOKUP(A82,#REF!,9,0))</f>
        <v>#REF!</v>
      </c>
      <c r="M82" s="63" t="e">
        <f t="shared" si="8"/>
        <v>#REF!</v>
      </c>
      <c r="N82" s="63" t="e">
        <f t="shared" si="10"/>
        <v>#REF!</v>
      </c>
      <c r="O82" s="63"/>
      <c r="P82" s="63"/>
    </row>
  </sheetData>
  <sheetProtection password="D72A"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Conclusiones</vt:lpstr>
      <vt:lpstr>Hoja1</vt:lpstr>
    </vt:vector>
  </TitlesOfParts>
  <Company>Ernst &amp; Young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Yakelin Manuel Forbes</cp:lastModifiedBy>
  <cp:revision/>
  <cp:lastPrinted>2021-07-28T16:17:25Z</cp:lastPrinted>
  <dcterms:created xsi:type="dcterms:W3CDTF">2010-10-04T16:34:45Z</dcterms:created>
  <dcterms:modified xsi:type="dcterms:W3CDTF">2021-07-29T20:46:06Z</dcterms:modified>
</cp:coreProperties>
</file>