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Diciembre 2020" sheetId="1" r:id="rId1"/>
  </sheets>
  <definedNames/>
  <calcPr fullCalcOnLoad="1"/>
</workbook>
</file>

<file path=xl/sharedStrings.xml><?xml version="1.0" encoding="utf-8"?>
<sst xmlns="http://schemas.openxmlformats.org/spreadsheetml/2006/main" count="199" uniqueCount="148">
  <si>
    <t>CONTRALORIA GENERAL DEL DEPARTAMENTO ARCHIPIELAGO DE SAN ANDRES,PROVIDENCIA Y SANTA CATALINA</t>
  </si>
  <si>
    <t>Página: 1 de: 1</t>
  </si>
  <si>
    <t>SINOPTICO DE EJECUCIÓN PRESUPUESTAL DE EGRESOS (TODAS LAS COLUMNAS)</t>
  </si>
  <si>
    <t>Periodo desde: 1/1/2020 hasta: 31/12/2020</t>
  </si>
  <si>
    <t>Nit: 800.188.052</t>
  </si>
  <si>
    <t>Rubro</t>
  </si>
  <si>
    <t>Fondo</t>
  </si>
  <si>
    <t>Descripción</t>
  </si>
  <si>
    <t>Presupuesto Inicial</t>
  </si>
  <si>
    <t>Adiciones del periodo</t>
  </si>
  <si>
    <t>Reducciones del periodo</t>
  </si>
  <si>
    <t>Contracreditos del periodo</t>
  </si>
  <si>
    <t>Creditos del periodo</t>
  </si>
  <si>
    <t>Presupuesto Final</t>
  </si>
  <si>
    <t>Porcentaje Ejecutado</t>
  </si>
  <si>
    <t>Compromisos del periodo</t>
  </si>
  <si>
    <t>Ordenes de pago del periodo</t>
  </si>
  <si>
    <t>Egresos del periodo</t>
  </si>
  <si>
    <t>Saldo por Comprometer</t>
  </si>
  <si>
    <t>2</t>
  </si>
  <si>
    <t>GASTOS</t>
  </si>
  <si>
    <t>21</t>
  </si>
  <si>
    <t>GASTOS DE FUNCIONAMIENTO</t>
  </si>
  <si>
    <t>211</t>
  </si>
  <si>
    <t>GASTO DE PERSONAL</t>
  </si>
  <si>
    <t>2111</t>
  </si>
  <si>
    <t>SERVICIOS PERSONALES DIRECTOS</t>
  </si>
  <si>
    <t>211101</t>
  </si>
  <si>
    <t>101</t>
  </si>
  <si>
    <t>Sueldo De Personal De Nómina</t>
  </si>
  <si>
    <t>211103</t>
  </si>
  <si>
    <t>Gastos De Representación</t>
  </si>
  <si>
    <t>211104</t>
  </si>
  <si>
    <t>Prima Técnica</t>
  </si>
  <si>
    <t>211105</t>
  </si>
  <si>
    <t>Prima De Servicios</t>
  </si>
  <si>
    <t>211106</t>
  </si>
  <si>
    <t>Prima De Vacaciones</t>
  </si>
  <si>
    <t>211107</t>
  </si>
  <si>
    <t>Prima De Navidad</t>
  </si>
  <si>
    <t>211108</t>
  </si>
  <si>
    <t>Prima De Antigüedad</t>
  </si>
  <si>
    <t>211109</t>
  </si>
  <si>
    <t>Vacaciones</t>
  </si>
  <si>
    <t>211110</t>
  </si>
  <si>
    <t>Bonificación por Servicios Prestados</t>
  </si>
  <si>
    <t>211111</t>
  </si>
  <si>
    <t>Subsidio De Alimentación</t>
  </si>
  <si>
    <t>211112</t>
  </si>
  <si>
    <t>Auxilio De Transporte</t>
  </si>
  <si>
    <t>211113</t>
  </si>
  <si>
    <t>Indemnizacion de vacaciones</t>
  </si>
  <si>
    <t>211114</t>
  </si>
  <si>
    <t>Intereses sobre Cesantías</t>
  </si>
  <si>
    <t>211117</t>
  </si>
  <si>
    <t>Gastos Deportivos y Recreación</t>
  </si>
  <si>
    <t>0</t>
  </si>
  <si>
    <t>211121</t>
  </si>
  <si>
    <t>Bonificación Especial De Recreación</t>
  </si>
  <si>
    <t>2112</t>
  </si>
  <si>
    <t>SERVICIOS PERSONALES INDIRECTOS</t>
  </si>
  <si>
    <t>21121</t>
  </si>
  <si>
    <t>Remuneración Servicios Técnicos</t>
  </si>
  <si>
    <t>21122</t>
  </si>
  <si>
    <t>Personal Supernumerario</t>
  </si>
  <si>
    <t>21123</t>
  </si>
  <si>
    <t>Honorarios</t>
  </si>
  <si>
    <t>2113</t>
  </si>
  <si>
    <t>CONTRIBUCIONES INHERENTES A LA NOMINA</t>
  </si>
  <si>
    <t>21131</t>
  </si>
  <si>
    <t>Sector Privado</t>
  </si>
  <si>
    <t>211311</t>
  </si>
  <si>
    <t>Fondo Cesantias</t>
  </si>
  <si>
    <t>211312</t>
  </si>
  <si>
    <t>Aportes a Seguridad Social en Pensión</t>
  </si>
  <si>
    <t>211313</t>
  </si>
  <si>
    <t>Aportes a Seguridad Social En Salud</t>
  </si>
  <si>
    <t>211314</t>
  </si>
  <si>
    <t>Aporte Caja De Compensacion Familiar</t>
  </si>
  <si>
    <t>21132</t>
  </si>
  <si>
    <t>Sector Publico</t>
  </si>
  <si>
    <t>211321</t>
  </si>
  <si>
    <t>Fondo De Cesantias</t>
  </si>
  <si>
    <t>211322</t>
  </si>
  <si>
    <t>Aportes a Seguridad Social en Pension</t>
  </si>
  <si>
    <t>211323</t>
  </si>
  <si>
    <t>211324</t>
  </si>
  <si>
    <t>Aporte Riesgos Laborales</t>
  </si>
  <si>
    <t>211325</t>
  </si>
  <si>
    <t>Aportes Icbf</t>
  </si>
  <si>
    <t>211326</t>
  </si>
  <si>
    <t>Aportes Sena</t>
  </si>
  <si>
    <t>211327</t>
  </si>
  <si>
    <t>Aporte Esap</t>
  </si>
  <si>
    <t>211328</t>
  </si>
  <si>
    <t>Aporte Mineducacion</t>
  </si>
  <si>
    <t>212</t>
  </si>
  <si>
    <t>GASTOS GENERALES</t>
  </si>
  <si>
    <t>2121</t>
  </si>
  <si>
    <t>ADQUISICION DE BIENES</t>
  </si>
  <si>
    <t>21211</t>
  </si>
  <si>
    <t>Compra De Equipos</t>
  </si>
  <si>
    <t>21212</t>
  </si>
  <si>
    <t>Materiales Y Suministros</t>
  </si>
  <si>
    <t>2122</t>
  </si>
  <si>
    <t>ADQUISICION DE SERVICIOS</t>
  </si>
  <si>
    <t>21221</t>
  </si>
  <si>
    <t>Mantenimiento</t>
  </si>
  <si>
    <t>212213</t>
  </si>
  <si>
    <t>Gastos Financieros</t>
  </si>
  <si>
    <t>212214</t>
  </si>
  <si>
    <t>Gastos Judiciales</t>
  </si>
  <si>
    <t>2122151</t>
  </si>
  <si>
    <t>Capacitación</t>
  </si>
  <si>
    <t>2122152</t>
  </si>
  <si>
    <t>Bienestar Social</t>
  </si>
  <si>
    <t>2122153</t>
  </si>
  <si>
    <t>Promoción a la Participación Ciudadana</t>
  </si>
  <si>
    <t>21222</t>
  </si>
  <si>
    <t>Servicios Publicos</t>
  </si>
  <si>
    <t>21224</t>
  </si>
  <si>
    <t>Viaticos Y Gastos De Viaje</t>
  </si>
  <si>
    <t>212241</t>
  </si>
  <si>
    <t>Viaticos</t>
  </si>
  <si>
    <t>212242</t>
  </si>
  <si>
    <t>Gastos De Viaje</t>
  </si>
  <si>
    <t>21225</t>
  </si>
  <si>
    <t>Impresos, Publicaciones, Suscripciones Y Afiliaciones</t>
  </si>
  <si>
    <t>21226</t>
  </si>
  <si>
    <t>Fotocopias</t>
  </si>
  <si>
    <t>21227</t>
  </si>
  <si>
    <t>Comunicacion Y Transporte</t>
  </si>
  <si>
    <t>21228</t>
  </si>
  <si>
    <t>Seguros</t>
  </si>
  <si>
    <t>213</t>
  </si>
  <si>
    <t>TRANSFERENCIAS CORRIENTES</t>
  </si>
  <si>
    <t>2131</t>
  </si>
  <si>
    <t>TRANSFERENCIAS DE PREVISIÓN Y SEGURIDAD SOCIAL</t>
  </si>
  <si>
    <t>21311</t>
  </si>
  <si>
    <t>Pensiones y Jubilaciones</t>
  </si>
  <si>
    <t>2132</t>
  </si>
  <si>
    <t>OTRAS TRANSFERENCIAS</t>
  </si>
  <si>
    <t>21321</t>
  </si>
  <si>
    <t>Sentencias y Conciliaciones Extrajudiciales</t>
  </si>
  <si>
    <t>Contralor General del Departamento</t>
  </si>
  <si>
    <t>Contralor Auxiliar</t>
  </si>
  <si>
    <t>Responsable del Manejo Presupuestal</t>
  </si>
  <si>
    <t>Tesorero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</si>
</sst>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10C0A]#,##0.00;\-#,##0.00"/>
    <numFmt numFmtId="185" formatCode="[$-10C0A]#,##0.0;\-#,##0.0"/>
    <numFmt numFmtId="186" formatCode="[$-10C0A]#,##0;\-#,##0"/>
    <numFmt numFmtId="187" formatCode="[$-10C0A]#,##0.000;\-#,##0.000"/>
  </numFmts>
  <fonts count="42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184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186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186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84" fontId="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7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186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86" fontId="7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186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87" fontId="3" fillId="0" borderId="10" xfId="0" applyNumberFormat="1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600075</xdr:colOff>
      <xdr:row>8</xdr:row>
      <xdr:rowOff>114300</xdr:rowOff>
    </xdr:to>
    <xdr:pic>
      <xdr:nvPicPr>
        <xdr:cNvPr id="1" name="Picture 0" descr="b7b08f7304274f4c8df8172e71c98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78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U15" sqref="U15"/>
    </sheetView>
  </sheetViews>
  <sheetFormatPr defaultColWidth="9.140625" defaultRowHeight="12.75"/>
  <cols>
    <col min="1" max="1" width="0.13671875" style="0" customWidth="1"/>
    <col min="2" max="2" width="7.8515625" style="0" customWidth="1"/>
    <col min="3" max="3" width="3.8515625" style="0" customWidth="1"/>
    <col min="4" max="4" width="1.421875" style="0" customWidth="1"/>
    <col min="5" max="5" width="4.421875" style="0" customWidth="1"/>
    <col min="6" max="6" width="1.28515625" style="0" customWidth="1"/>
    <col min="7" max="7" width="9.00390625" style="0" customWidth="1"/>
    <col min="8" max="8" width="6.140625" style="0" customWidth="1"/>
    <col min="9" max="9" width="10.57421875" style="0" customWidth="1"/>
    <col min="10" max="10" width="0.85546875" style="0" customWidth="1"/>
    <col min="11" max="11" width="1.28515625" style="0" customWidth="1"/>
    <col min="12" max="12" width="4.8515625" style="0" customWidth="1"/>
    <col min="13" max="13" width="5.57421875" style="0" customWidth="1"/>
    <col min="14" max="15" width="12.140625" style="0" customWidth="1"/>
    <col min="16" max="16" width="7.140625" style="0" customWidth="1"/>
    <col min="17" max="17" width="6.00390625" style="0" customWidth="1"/>
    <col min="18" max="18" width="0.2890625" style="0" customWidth="1"/>
    <col min="19" max="19" width="11.7109375" style="0" customWidth="1"/>
    <col min="20" max="20" width="12.140625" style="0" customWidth="1"/>
    <col min="21" max="21" width="9.57421875" style="0" customWidth="1"/>
    <col min="22" max="23" width="2.140625" style="0" customWidth="1"/>
    <col min="24" max="24" width="5.00390625" style="0" customWidth="1"/>
    <col min="25" max="25" width="3.421875" style="0" customWidth="1"/>
    <col min="26" max="26" width="2.00390625" style="0" customWidth="1"/>
    <col min="27" max="27" width="10.140625" style="0" customWidth="1"/>
    <col min="28" max="28" width="12.421875" style="0" customWidth="1"/>
    <col min="29" max="29" width="10.28125" style="0" customWidth="1"/>
    <col min="30" max="30" width="2.00390625" style="0" customWidth="1"/>
    <col min="31" max="31" width="0" style="0" hidden="1" customWidth="1"/>
    <col min="32" max="32" width="0.13671875" style="0" customWidth="1"/>
  </cols>
  <sheetData>
    <row r="1" ht="0" customHeight="1" hidden="1"/>
    <row r="2" ht="3.75" customHeight="1">
      <c r="G2" s="6"/>
    </row>
    <row r="3" spans="7:22" ht="9" customHeight="1">
      <c r="G3" s="6"/>
      <c r="L3" s="7" t="s">
        <v>0</v>
      </c>
      <c r="M3" s="6"/>
      <c r="N3" s="6"/>
      <c r="O3" s="6"/>
      <c r="P3" s="6"/>
      <c r="Q3" s="6"/>
      <c r="R3" s="6"/>
      <c r="S3" s="6"/>
      <c r="T3" s="6"/>
      <c r="U3" s="6"/>
      <c r="V3" s="6"/>
    </row>
    <row r="4" spans="7:29" ht="4.5" customHeight="1">
      <c r="G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AA4" s="8" t="s">
        <v>1</v>
      </c>
      <c r="AB4" s="6"/>
      <c r="AC4" s="6"/>
    </row>
    <row r="5" spans="7:29" ht="4.5" customHeight="1">
      <c r="G5" s="6"/>
      <c r="AA5" s="6"/>
      <c r="AB5" s="6"/>
      <c r="AC5" s="6"/>
    </row>
    <row r="6" spans="7:29" ht="7.5" customHeight="1">
      <c r="G6" s="6"/>
      <c r="L6" s="7" t="s">
        <v>2</v>
      </c>
      <c r="M6" s="6"/>
      <c r="N6" s="6"/>
      <c r="O6" s="6"/>
      <c r="P6" s="6"/>
      <c r="Q6" s="6"/>
      <c r="R6" s="6"/>
      <c r="S6" s="6"/>
      <c r="T6" s="6"/>
      <c r="U6" s="6"/>
      <c r="V6" s="6"/>
      <c r="AA6" s="6"/>
      <c r="AB6" s="6"/>
      <c r="AC6" s="6"/>
    </row>
    <row r="7" spans="7:22" ht="6" customHeight="1">
      <c r="G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ht="3" customHeight="1">
      <c r="G8" s="6"/>
    </row>
    <row r="9" spans="7:22" ht="9" customHeight="1">
      <c r="G9" s="6"/>
      <c r="L9" s="7" t="s">
        <v>3</v>
      </c>
      <c r="M9" s="6"/>
      <c r="N9" s="6"/>
      <c r="O9" s="6"/>
      <c r="P9" s="6"/>
      <c r="Q9" s="6"/>
      <c r="R9" s="6"/>
      <c r="S9" s="6"/>
      <c r="T9" s="6"/>
      <c r="U9" s="6"/>
      <c r="V9" s="6"/>
    </row>
    <row r="10" spans="5:22" ht="12.75">
      <c r="E10" s="9" t="s">
        <v>4</v>
      </c>
      <c r="F10" s="6"/>
      <c r="G10" s="6"/>
      <c r="H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8" ht="12.75">
      <c r="E11" s="6"/>
      <c r="F11" s="6"/>
      <c r="G11" s="6"/>
      <c r="H11" s="6"/>
    </row>
    <row r="12" ht="409.5" customHeight="1" hidden="1"/>
    <row r="13" ht="6.75" customHeight="1"/>
    <row r="14" spans="2:30" ht="36" customHeight="1">
      <c r="B14" s="10" t="s">
        <v>5</v>
      </c>
      <c r="C14" s="11"/>
      <c r="D14" s="10" t="s">
        <v>6</v>
      </c>
      <c r="E14" s="11"/>
      <c r="F14" s="10" t="s">
        <v>7</v>
      </c>
      <c r="G14" s="11"/>
      <c r="H14" s="11"/>
      <c r="I14" s="11"/>
      <c r="J14" s="10" t="s">
        <v>8</v>
      </c>
      <c r="K14" s="11"/>
      <c r="L14" s="11"/>
      <c r="M14" s="11"/>
      <c r="N14" s="1" t="s">
        <v>9</v>
      </c>
      <c r="O14" s="1" t="s">
        <v>10</v>
      </c>
      <c r="P14" s="10" t="s">
        <v>11</v>
      </c>
      <c r="Q14" s="11"/>
      <c r="R14" s="10" t="s">
        <v>12</v>
      </c>
      <c r="S14" s="11"/>
      <c r="T14" s="1" t="s">
        <v>13</v>
      </c>
      <c r="U14" s="1" t="s">
        <v>14</v>
      </c>
      <c r="V14" s="10" t="s">
        <v>15</v>
      </c>
      <c r="W14" s="11"/>
      <c r="X14" s="11"/>
      <c r="Y14" s="11"/>
      <c r="Z14" s="10" t="s">
        <v>16</v>
      </c>
      <c r="AA14" s="11"/>
      <c r="AB14" s="1" t="s">
        <v>17</v>
      </c>
      <c r="AC14" s="10" t="s">
        <v>18</v>
      </c>
      <c r="AD14" s="11"/>
    </row>
    <row r="15" spans="2:30" ht="14.25" customHeight="1">
      <c r="B15" s="12" t="s">
        <v>19</v>
      </c>
      <c r="C15" s="13"/>
      <c r="D15" s="14"/>
      <c r="E15" s="13"/>
      <c r="F15" s="12" t="s">
        <v>20</v>
      </c>
      <c r="G15" s="13"/>
      <c r="H15" s="13"/>
      <c r="I15" s="13"/>
      <c r="J15" s="15">
        <v>6172308000</v>
      </c>
      <c r="K15" s="16"/>
      <c r="L15" s="16"/>
      <c r="M15" s="16"/>
      <c r="N15" s="4">
        <v>0</v>
      </c>
      <c r="O15" s="4">
        <f>O16</f>
        <v>627746062</v>
      </c>
      <c r="P15" s="15">
        <v>1462145020</v>
      </c>
      <c r="Q15" s="16"/>
      <c r="R15" s="15">
        <v>1462145020</v>
      </c>
      <c r="S15" s="16"/>
      <c r="T15" s="4">
        <f>T16</f>
        <v>5544561938</v>
      </c>
      <c r="U15" s="24">
        <f>V15*100/T15</f>
        <v>99.34833326051664</v>
      </c>
      <c r="V15" s="15">
        <f>V16</f>
        <v>5508429872</v>
      </c>
      <c r="W15" s="16"/>
      <c r="X15" s="16"/>
      <c r="Y15" s="16"/>
      <c r="Z15" s="15">
        <f>Z16</f>
        <v>5508429872</v>
      </c>
      <c r="AA15" s="16"/>
      <c r="AB15" s="4">
        <f>AB16</f>
        <v>5336430682</v>
      </c>
      <c r="AC15" s="15">
        <f>AC16</f>
        <v>36132066</v>
      </c>
      <c r="AD15" s="16"/>
    </row>
    <row r="16" spans="2:30" ht="14.25" customHeight="1">
      <c r="B16" s="12" t="s">
        <v>21</v>
      </c>
      <c r="C16" s="13"/>
      <c r="D16" s="14"/>
      <c r="E16" s="13"/>
      <c r="F16" s="12" t="s">
        <v>22</v>
      </c>
      <c r="G16" s="13"/>
      <c r="H16" s="13"/>
      <c r="I16" s="13"/>
      <c r="J16" s="15">
        <v>6172308000</v>
      </c>
      <c r="K16" s="16"/>
      <c r="L16" s="16"/>
      <c r="M16" s="16"/>
      <c r="N16" s="4">
        <v>0</v>
      </c>
      <c r="O16" s="4">
        <f>O17+O53+O72</f>
        <v>627746062</v>
      </c>
      <c r="P16" s="15">
        <v>1462145020</v>
      </c>
      <c r="Q16" s="16"/>
      <c r="R16" s="15">
        <v>1462145020</v>
      </c>
      <c r="S16" s="16"/>
      <c r="T16" s="4">
        <f>T17+T53+T72</f>
        <v>5544561938</v>
      </c>
      <c r="U16" s="24">
        <f>V16*100/T16</f>
        <v>99.34833326051664</v>
      </c>
      <c r="V16" s="15">
        <f>V17+V53+V72</f>
        <v>5508429872</v>
      </c>
      <c r="W16" s="16"/>
      <c r="X16" s="16"/>
      <c r="Y16" s="16"/>
      <c r="Z16" s="15">
        <f>Z17+Z53+Z72</f>
        <v>5508429872</v>
      </c>
      <c r="AA16" s="16"/>
      <c r="AB16" s="4">
        <f>AB17+AB53+AB72</f>
        <v>5336430682</v>
      </c>
      <c r="AC16" s="15">
        <f>AC17+AC53+AC72</f>
        <v>36132066</v>
      </c>
      <c r="AD16" s="16"/>
    </row>
    <row r="17" spans="2:30" ht="14.25" customHeight="1">
      <c r="B17" s="12" t="s">
        <v>23</v>
      </c>
      <c r="C17" s="13"/>
      <c r="D17" s="14"/>
      <c r="E17" s="13"/>
      <c r="F17" s="12" t="s">
        <v>24</v>
      </c>
      <c r="G17" s="13"/>
      <c r="H17" s="13"/>
      <c r="I17" s="13"/>
      <c r="J17" s="15">
        <v>4064788856</v>
      </c>
      <c r="K17" s="16"/>
      <c r="L17" s="16"/>
      <c r="M17" s="16"/>
      <c r="N17" s="4">
        <v>0</v>
      </c>
      <c r="O17" s="4">
        <f>O18+O34+O38</f>
        <v>275897369</v>
      </c>
      <c r="P17" s="15">
        <v>853917898</v>
      </c>
      <c r="Q17" s="16"/>
      <c r="R17" s="15">
        <v>1233728319</v>
      </c>
      <c r="S17" s="16"/>
      <c r="T17" s="4">
        <f>T18+T34+T38</f>
        <v>4168701908</v>
      </c>
      <c r="U17" s="24">
        <f>V17*100/T17</f>
        <v>99.99544460112067</v>
      </c>
      <c r="V17" s="15">
        <f>V18+V34+V38</f>
        <v>4168512007</v>
      </c>
      <c r="W17" s="16"/>
      <c r="X17" s="16"/>
      <c r="Y17" s="16"/>
      <c r="Z17" s="15">
        <f>Z18+Z34+Z38</f>
        <v>4168512007</v>
      </c>
      <c r="AA17" s="16"/>
      <c r="AB17" s="4">
        <f>AB18+AB34+AB38</f>
        <v>4168512007</v>
      </c>
      <c r="AC17" s="15">
        <f>AC18+AC34+AC38</f>
        <v>189901</v>
      </c>
      <c r="AD17" s="16"/>
    </row>
    <row r="18" spans="2:30" ht="14.25" customHeight="1">
      <c r="B18" s="12" t="s">
        <v>25</v>
      </c>
      <c r="C18" s="13"/>
      <c r="D18" s="14"/>
      <c r="E18" s="13"/>
      <c r="F18" s="12" t="s">
        <v>26</v>
      </c>
      <c r="G18" s="13"/>
      <c r="H18" s="13"/>
      <c r="I18" s="13"/>
      <c r="J18" s="15">
        <v>2515596045</v>
      </c>
      <c r="K18" s="16"/>
      <c r="L18" s="16"/>
      <c r="M18" s="16"/>
      <c r="N18" s="4">
        <v>0</v>
      </c>
      <c r="O18" s="4">
        <f>SUM(O19:O33)</f>
        <v>16991404</v>
      </c>
      <c r="P18" s="15">
        <v>741596352</v>
      </c>
      <c r="Q18" s="16"/>
      <c r="R18" s="15">
        <v>257846323</v>
      </c>
      <c r="S18" s="16"/>
      <c r="T18" s="4">
        <f>SUM(T19:T33)</f>
        <v>2014854612</v>
      </c>
      <c r="U18" s="5">
        <f>V18*100/T18</f>
        <v>100</v>
      </c>
      <c r="V18" s="15">
        <f>SUM(V19:Y33)</f>
        <v>2014854612</v>
      </c>
      <c r="W18" s="16"/>
      <c r="X18" s="16"/>
      <c r="Y18" s="16"/>
      <c r="Z18" s="15">
        <f>SUM(Z19:AA33)</f>
        <v>2014854612</v>
      </c>
      <c r="AA18" s="16"/>
      <c r="AB18" s="4">
        <f>SUM(AB19:AB33)</f>
        <v>2014854612</v>
      </c>
      <c r="AC18" s="15">
        <f>SUM(AC19:AD33)</f>
        <v>0</v>
      </c>
      <c r="AD18" s="16"/>
    </row>
    <row r="19" spans="2:30" ht="14.25" customHeight="1">
      <c r="B19" s="17" t="s">
        <v>27</v>
      </c>
      <c r="C19" s="11"/>
      <c r="D19" s="18" t="s">
        <v>28</v>
      </c>
      <c r="E19" s="11"/>
      <c r="F19" s="17" t="s">
        <v>29</v>
      </c>
      <c r="G19" s="11"/>
      <c r="H19" s="11"/>
      <c r="I19" s="11"/>
      <c r="J19" s="19">
        <v>1288609601</v>
      </c>
      <c r="K19" s="20"/>
      <c r="L19" s="20"/>
      <c r="M19" s="20"/>
      <c r="N19" s="3">
        <v>0</v>
      </c>
      <c r="O19" s="3">
        <v>5136648</v>
      </c>
      <c r="P19" s="19">
        <v>299884850</v>
      </c>
      <c r="Q19" s="20"/>
      <c r="R19" s="19">
        <v>194130000</v>
      </c>
      <c r="S19" s="20"/>
      <c r="T19" s="3">
        <f>J19+N19-O19-P19+R19</f>
        <v>1177718103</v>
      </c>
      <c r="U19" s="2">
        <f>V19*100/T19</f>
        <v>100</v>
      </c>
      <c r="V19" s="19">
        <v>1177718103</v>
      </c>
      <c r="W19" s="20"/>
      <c r="X19" s="20"/>
      <c r="Y19" s="20"/>
      <c r="Z19" s="19">
        <v>1177718103</v>
      </c>
      <c r="AA19" s="20"/>
      <c r="AB19" s="3">
        <f>1178570181-852078</f>
        <v>1177718103</v>
      </c>
      <c r="AC19" s="21">
        <f>T19-V19</f>
        <v>0</v>
      </c>
      <c r="AD19" s="20"/>
    </row>
    <row r="20" spans="2:30" ht="14.25" customHeight="1">
      <c r="B20" s="17" t="s">
        <v>30</v>
      </c>
      <c r="C20" s="11"/>
      <c r="D20" s="18" t="s">
        <v>28</v>
      </c>
      <c r="E20" s="11"/>
      <c r="F20" s="17" t="s">
        <v>31</v>
      </c>
      <c r="G20" s="11"/>
      <c r="H20" s="11"/>
      <c r="I20" s="11"/>
      <c r="J20" s="19">
        <v>130967475</v>
      </c>
      <c r="K20" s="20"/>
      <c r="L20" s="20"/>
      <c r="M20" s="20"/>
      <c r="N20" s="3">
        <v>0</v>
      </c>
      <c r="O20" s="3">
        <v>852079</v>
      </c>
      <c r="P20" s="19">
        <v>11000000</v>
      </c>
      <c r="Q20" s="20"/>
      <c r="R20" s="19">
        <v>6812357</v>
      </c>
      <c r="S20" s="20"/>
      <c r="T20" s="3">
        <f aca="true" t="shared" si="0" ref="T20:T37">J20+N20-O20-P20+R20</f>
        <v>125927753</v>
      </c>
      <c r="U20" s="2">
        <f aca="true" t="shared" si="1" ref="U20:U74">V20*100/T20</f>
        <v>100</v>
      </c>
      <c r="V20" s="19">
        <v>125927753</v>
      </c>
      <c r="W20" s="20"/>
      <c r="X20" s="20"/>
      <c r="Y20" s="20"/>
      <c r="Z20" s="19">
        <v>125927753</v>
      </c>
      <c r="AA20" s="20"/>
      <c r="AB20" s="3">
        <f>126779832-852079</f>
        <v>125927753</v>
      </c>
      <c r="AC20" s="21">
        <f>T20-V20</f>
        <v>0</v>
      </c>
      <c r="AD20" s="20"/>
    </row>
    <row r="21" spans="2:30" ht="14.25" customHeight="1">
      <c r="B21" s="17" t="s">
        <v>32</v>
      </c>
      <c r="C21" s="11"/>
      <c r="D21" s="18" t="s">
        <v>28</v>
      </c>
      <c r="E21" s="11"/>
      <c r="F21" s="17" t="s">
        <v>33</v>
      </c>
      <c r="G21" s="11"/>
      <c r="H21" s="11"/>
      <c r="I21" s="11"/>
      <c r="J21" s="19">
        <v>206989795</v>
      </c>
      <c r="K21" s="20"/>
      <c r="L21" s="20"/>
      <c r="M21" s="20"/>
      <c r="N21" s="3">
        <v>0</v>
      </c>
      <c r="O21" s="3">
        <v>364700</v>
      </c>
      <c r="P21" s="19">
        <v>37048224</v>
      </c>
      <c r="Q21" s="20"/>
      <c r="R21" s="19">
        <v>0</v>
      </c>
      <c r="S21" s="20"/>
      <c r="T21" s="3">
        <f t="shared" si="0"/>
        <v>169576871</v>
      </c>
      <c r="U21" s="2">
        <f t="shared" si="1"/>
        <v>100</v>
      </c>
      <c r="V21" s="19">
        <f>169941571-364700</f>
        <v>169576871</v>
      </c>
      <c r="W21" s="20"/>
      <c r="X21" s="20"/>
      <c r="Y21" s="20"/>
      <c r="Z21" s="19">
        <f>169941571-364700</f>
        <v>169576871</v>
      </c>
      <c r="AA21" s="20"/>
      <c r="AB21" s="3">
        <f>169941571-364700</f>
        <v>169576871</v>
      </c>
      <c r="AC21" s="21">
        <f aca="true" t="shared" si="2" ref="AC21:AC33">T21-V21</f>
        <v>0</v>
      </c>
      <c r="AD21" s="20"/>
    </row>
    <row r="22" spans="2:30" ht="14.25" customHeight="1">
      <c r="B22" s="17" t="s">
        <v>34</v>
      </c>
      <c r="C22" s="11"/>
      <c r="D22" s="18" t="s">
        <v>28</v>
      </c>
      <c r="E22" s="11"/>
      <c r="F22" s="17" t="s">
        <v>35</v>
      </c>
      <c r="G22" s="11"/>
      <c r="H22" s="11"/>
      <c r="I22" s="11"/>
      <c r="J22" s="19">
        <v>82845741</v>
      </c>
      <c r="K22" s="20"/>
      <c r="L22" s="20"/>
      <c r="M22" s="20"/>
      <c r="N22" s="3">
        <v>0</v>
      </c>
      <c r="O22" s="3">
        <v>1794306</v>
      </c>
      <c r="P22" s="19">
        <v>52807932</v>
      </c>
      <c r="Q22" s="20"/>
      <c r="R22" s="19">
        <v>1794306</v>
      </c>
      <c r="S22" s="20"/>
      <c r="T22" s="3">
        <f t="shared" si="0"/>
        <v>30037809</v>
      </c>
      <c r="U22" s="2">
        <f t="shared" si="1"/>
        <v>100</v>
      </c>
      <c r="V22" s="19">
        <v>30037809</v>
      </c>
      <c r="W22" s="20"/>
      <c r="X22" s="20"/>
      <c r="Y22" s="20"/>
      <c r="Z22" s="19">
        <v>30037809</v>
      </c>
      <c r="AA22" s="20"/>
      <c r="AB22" s="3">
        <v>30037809</v>
      </c>
      <c r="AC22" s="21">
        <f t="shared" si="2"/>
        <v>0</v>
      </c>
      <c r="AD22" s="20"/>
    </row>
    <row r="23" spans="2:30" ht="14.25" customHeight="1">
      <c r="B23" s="17" t="s">
        <v>36</v>
      </c>
      <c r="C23" s="11"/>
      <c r="D23" s="18" t="s">
        <v>28</v>
      </c>
      <c r="E23" s="11"/>
      <c r="F23" s="17" t="s">
        <v>37</v>
      </c>
      <c r="G23" s="11"/>
      <c r="H23" s="11"/>
      <c r="I23" s="11"/>
      <c r="J23" s="19">
        <v>96960000</v>
      </c>
      <c r="K23" s="20"/>
      <c r="L23" s="20"/>
      <c r="M23" s="20"/>
      <c r="N23" s="3">
        <v>0</v>
      </c>
      <c r="O23" s="3">
        <v>1664226</v>
      </c>
      <c r="P23" s="19">
        <v>70500000</v>
      </c>
      <c r="Q23" s="20"/>
      <c r="R23" s="19">
        <v>1419487</v>
      </c>
      <c r="S23" s="20"/>
      <c r="T23" s="3">
        <f t="shared" si="0"/>
        <v>26215261</v>
      </c>
      <c r="U23" s="2">
        <f t="shared" si="1"/>
        <v>100</v>
      </c>
      <c r="V23" s="19">
        <v>26215261</v>
      </c>
      <c r="W23" s="20"/>
      <c r="X23" s="20"/>
      <c r="Y23" s="20"/>
      <c r="Z23" s="19">
        <v>26215261</v>
      </c>
      <c r="AA23" s="20"/>
      <c r="AB23" s="3">
        <f>26292235-76974</f>
        <v>26215261</v>
      </c>
      <c r="AC23" s="21">
        <f t="shared" si="2"/>
        <v>0</v>
      </c>
      <c r="AD23" s="20"/>
    </row>
    <row r="24" spans="2:30" ht="14.25" customHeight="1">
      <c r="B24" s="17" t="s">
        <v>38</v>
      </c>
      <c r="C24" s="11"/>
      <c r="D24" s="18" t="s">
        <v>28</v>
      </c>
      <c r="E24" s="11"/>
      <c r="F24" s="17" t="s">
        <v>39</v>
      </c>
      <c r="G24" s="11"/>
      <c r="H24" s="11"/>
      <c r="I24" s="11"/>
      <c r="J24" s="19">
        <v>179000000</v>
      </c>
      <c r="K24" s="20"/>
      <c r="L24" s="20"/>
      <c r="M24" s="20"/>
      <c r="N24" s="3">
        <v>0</v>
      </c>
      <c r="O24" s="3">
        <v>633332</v>
      </c>
      <c r="P24" s="19">
        <v>29747453</v>
      </c>
      <c r="Q24" s="20"/>
      <c r="R24" s="19">
        <v>1704126</v>
      </c>
      <c r="S24" s="20"/>
      <c r="T24" s="3">
        <f t="shared" si="0"/>
        <v>150323341</v>
      </c>
      <c r="U24" s="2">
        <f t="shared" si="1"/>
        <v>100</v>
      </c>
      <c r="V24" s="19">
        <v>150323341</v>
      </c>
      <c r="W24" s="20"/>
      <c r="X24" s="20"/>
      <c r="Y24" s="20"/>
      <c r="Z24" s="19">
        <v>150323341</v>
      </c>
      <c r="AA24" s="20"/>
      <c r="AB24" s="3">
        <v>150323341</v>
      </c>
      <c r="AC24" s="21">
        <f t="shared" si="2"/>
        <v>0</v>
      </c>
      <c r="AD24" s="20"/>
    </row>
    <row r="25" spans="2:30" ht="14.25" customHeight="1">
      <c r="B25" s="17" t="s">
        <v>40</v>
      </c>
      <c r="C25" s="11"/>
      <c r="D25" s="18" t="s">
        <v>28</v>
      </c>
      <c r="E25" s="11"/>
      <c r="F25" s="17" t="s">
        <v>41</v>
      </c>
      <c r="G25" s="11"/>
      <c r="H25" s="11"/>
      <c r="I25" s="11"/>
      <c r="J25" s="19">
        <v>231779333</v>
      </c>
      <c r="K25" s="20"/>
      <c r="L25" s="20"/>
      <c r="M25" s="20"/>
      <c r="N25" s="3">
        <v>0</v>
      </c>
      <c r="O25" s="3">
        <v>1788510</v>
      </c>
      <c r="P25" s="19">
        <v>37000000</v>
      </c>
      <c r="Q25" s="20"/>
      <c r="R25" s="19">
        <v>2424515</v>
      </c>
      <c r="S25" s="20"/>
      <c r="T25" s="3">
        <f t="shared" si="0"/>
        <v>195415338</v>
      </c>
      <c r="U25" s="2">
        <f t="shared" si="1"/>
        <v>100</v>
      </c>
      <c r="V25" s="19">
        <v>195415338</v>
      </c>
      <c r="W25" s="20"/>
      <c r="X25" s="20"/>
      <c r="Y25" s="20"/>
      <c r="Z25" s="19">
        <v>195415338</v>
      </c>
      <c r="AA25" s="20"/>
      <c r="AB25" s="3">
        <v>195415338</v>
      </c>
      <c r="AC25" s="21">
        <f t="shared" si="2"/>
        <v>0</v>
      </c>
      <c r="AD25" s="20"/>
    </row>
    <row r="26" spans="2:30" ht="14.25" customHeight="1">
      <c r="B26" s="17" t="s">
        <v>42</v>
      </c>
      <c r="C26" s="11"/>
      <c r="D26" s="18" t="s">
        <v>28</v>
      </c>
      <c r="E26" s="11"/>
      <c r="F26" s="17" t="s">
        <v>43</v>
      </c>
      <c r="G26" s="11"/>
      <c r="H26" s="11"/>
      <c r="I26" s="11"/>
      <c r="J26" s="19">
        <v>128472000</v>
      </c>
      <c r="K26" s="20"/>
      <c r="L26" s="20"/>
      <c r="M26" s="20"/>
      <c r="N26" s="3">
        <v>0</v>
      </c>
      <c r="O26" s="3">
        <v>295419</v>
      </c>
      <c r="P26" s="19">
        <v>120100571</v>
      </c>
      <c r="Q26" s="20"/>
      <c r="R26" s="19">
        <v>8092907</v>
      </c>
      <c r="S26" s="20"/>
      <c r="T26" s="3">
        <f t="shared" si="0"/>
        <v>16168917</v>
      </c>
      <c r="U26" s="2">
        <f t="shared" si="1"/>
        <v>100</v>
      </c>
      <c r="V26" s="19">
        <v>16168917</v>
      </c>
      <c r="W26" s="20"/>
      <c r="X26" s="20"/>
      <c r="Y26" s="20"/>
      <c r="Z26" s="19">
        <v>16168917</v>
      </c>
      <c r="AA26" s="20"/>
      <c r="AB26" s="3">
        <v>16168917</v>
      </c>
      <c r="AC26" s="21">
        <f t="shared" si="2"/>
        <v>0</v>
      </c>
      <c r="AD26" s="20"/>
    </row>
    <row r="27" spans="2:30" ht="14.25" customHeight="1">
      <c r="B27" s="17" t="s">
        <v>44</v>
      </c>
      <c r="C27" s="11"/>
      <c r="D27" s="18" t="s">
        <v>28</v>
      </c>
      <c r="E27" s="11"/>
      <c r="F27" s="17" t="s">
        <v>45</v>
      </c>
      <c r="G27" s="11"/>
      <c r="H27" s="11"/>
      <c r="I27" s="11"/>
      <c r="J27" s="19">
        <v>42603074</v>
      </c>
      <c r="K27" s="20"/>
      <c r="L27" s="20"/>
      <c r="M27" s="20"/>
      <c r="N27" s="3">
        <v>0</v>
      </c>
      <c r="O27" s="3">
        <v>1008705</v>
      </c>
      <c r="P27" s="19">
        <v>29534608</v>
      </c>
      <c r="Q27" s="20"/>
      <c r="R27" s="19">
        <v>1008705</v>
      </c>
      <c r="S27" s="20"/>
      <c r="T27" s="3">
        <f t="shared" si="0"/>
        <v>13068466</v>
      </c>
      <c r="U27" s="2">
        <f t="shared" si="1"/>
        <v>100</v>
      </c>
      <c r="V27" s="19">
        <v>13068466</v>
      </c>
      <c r="W27" s="20"/>
      <c r="X27" s="20"/>
      <c r="Y27" s="20"/>
      <c r="Z27" s="19">
        <v>13068466</v>
      </c>
      <c r="AA27" s="20"/>
      <c r="AB27" s="3">
        <v>13068466</v>
      </c>
      <c r="AC27" s="21">
        <f t="shared" si="2"/>
        <v>0</v>
      </c>
      <c r="AD27" s="20"/>
    </row>
    <row r="28" spans="2:30" ht="14.25" customHeight="1">
      <c r="B28" s="17" t="s">
        <v>46</v>
      </c>
      <c r="C28" s="11"/>
      <c r="D28" s="18" t="s">
        <v>28</v>
      </c>
      <c r="E28" s="11"/>
      <c r="F28" s="17" t="s">
        <v>47</v>
      </c>
      <c r="G28" s="11"/>
      <c r="H28" s="11"/>
      <c r="I28" s="11"/>
      <c r="J28" s="19">
        <v>4798849</v>
      </c>
      <c r="K28" s="20"/>
      <c r="L28" s="20"/>
      <c r="M28" s="20"/>
      <c r="N28" s="3">
        <v>0</v>
      </c>
      <c r="O28" s="3">
        <v>0</v>
      </c>
      <c r="P28" s="19">
        <v>154363</v>
      </c>
      <c r="Q28" s="20"/>
      <c r="R28" s="19">
        <v>0</v>
      </c>
      <c r="S28" s="20"/>
      <c r="T28" s="3">
        <f t="shared" si="0"/>
        <v>4644486</v>
      </c>
      <c r="U28" s="2">
        <f t="shared" si="1"/>
        <v>100</v>
      </c>
      <c r="V28" s="19">
        <v>4644486</v>
      </c>
      <c r="W28" s="20"/>
      <c r="X28" s="20"/>
      <c r="Y28" s="20"/>
      <c r="Z28" s="19">
        <v>4644486</v>
      </c>
      <c r="AA28" s="20"/>
      <c r="AB28" s="3">
        <v>4644486</v>
      </c>
      <c r="AC28" s="21">
        <f t="shared" si="2"/>
        <v>0</v>
      </c>
      <c r="AD28" s="20"/>
    </row>
    <row r="29" spans="2:30" ht="14.25" customHeight="1">
      <c r="B29" s="17" t="s">
        <v>48</v>
      </c>
      <c r="C29" s="11"/>
      <c r="D29" s="18" t="s">
        <v>28</v>
      </c>
      <c r="E29" s="11"/>
      <c r="F29" s="17" t="s">
        <v>49</v>
      </c>
      <c r="G29" s="11"/>
      <c r="H29" s="11"/>
      <c r="I29" s="11"/>
      <c r="J29" s="19">
        <v>6171235</v>
      </c>
      <c r="K29" s="20"/>
      <c r="L29" s="20"/>
      <c r="M29" s="20"/>
      <c r="N29" s="3">
        <v>0</v>
      </c>
      <c r="O29" s="3">
        <v>0</v>
      </c>
      <c r="P29" s="19">
        <v>178276</v>
      </c>
      <c r="Q29" s="20"/>
      <c r="R29" s="19">
        <v>0</v>
      </c>
      <c r="S29" s="20"/>
      <c r="T29" s="3">
        <f t="shared" si="0"/>
        <v>5992959</v>
      </c>
      <c r="U29" s="2">
        <f t="shared" si="1"/>
        <v>100</v>
      </c>
      <c r="V29" s="19">
        <v>5992959</v>
      </c>
      <c r="W29" s="20"/>
      <c r="X29" s="20"/>
      <c r="Y29" s="20"/>
      <c r="Z29" s="19">
        <v>5992959</v>
      </c>
      <c r="AA29" s="20"/>
      <c r="AB29" s="3">
        <v>5992959</v>
      </c>
      <c r="AC29" s="21">
        <f t="shared" si="2"/>
        <v>0</v>
      </c>
      <c r="AD29" s="20"/>
    </row>
    <row r="30" spans="2:30" ht="14.25" customHeight="1">
      <c r="B30" s="17" t="s">
        <v>50</v>
      </c>
      <c r="C30" s="11"/>
      <c r="D30" s="18" t="s">
        <v>28</v>
      </c>
      <c r="E30" s="11"/>
      <c r="F30" s="17" t="s">
        <v>51</v>
      </c>
      <c r="G30" s="11"/>
      <c r="H30" s="11"/>
      <c r="I30" s="11"/>
      <c r="J30" s="19">
        <v>45000000</v>
      </c>
      <c r="K30" s="20"/>
      <c r="L30" s="20"/>
      <c r="M30" s="20"/>
      <c r="N30" s="3">
        <v>0</v>
      </c>
      <c r="O30" s="3">
        <v>2873736</v>
      </c>
      <c r="P30" s="19">
        <v>7262266</v>
      </c>
      <c r="Q30" s="20"/>
      <c r="R30" s="19">
        <v>40000000</v>
      </c>
      <c r="S30" s="20"/>
      <c r="T30" s="3">
        <f t="shared" si="0"/>
        <v>74863998</v>
      </c>
      <c r="U30" s="2">
        <f t="shared" si="1"/>
        <v>100</v>
      </c>
      <c r="V30" s="19">
        <v>74863998</v>
      </c>
      <c r="W30" s="20"/>
      <c r="X30" s="20"/>
      <c r="Y30" s="20"/>
      <c r="Z30" s="19">
        <v>74863998</v>
      </c>
      <c r="AA30" s="20"/>
      <c r="AB30" s="3">
        <f>74997912-133914</f>
        <v>74863998</v>
      </c>
      <c r="AC30" s="21">
        <f t="shared" si="2"/>
        <v>0</v>
      </c>
      <c r="AD30" s="20"/>
    </row>
    <row r="31" spans="2:30" ht="14.25" customHeight="1">
      <c r="B31" s="17" t="s">
        <v>52</v>
      </c>
      <c r="C31" s="11"/>
      <c r="D31" s="18" t="s">
        <v>28</v>
      </c>
      <c r="E31" s="11"/>
      <c r="F31" s="17" t="s">
        <v>53</v>
      </c>
      <c r="G31" s="11"/>
      <c r="H31" s="11"/>
      <c r="I31" s="11"/>
      <c r="J31" s="19">
        <v>24240000</v>
      </c>
      <c r="K31" s="20"/>
      <c r="L31" s="20"/>
      <c r="M31" s="20"/>
      <c r="N31" s="3">
        <v>0</v>
      </c>
      <c r="O31" s="3">
        <v>387607</v>
      </c>
      <c r="P31" s="19">
        <v>4500000</v>
      </c>
      <c r="Q31" s="20"/>
      <c r="R31" s="19">
        <v>0</v>
      </c>
      <c r="S31" s="20"/>
      <c r="T31" s="3">
        <f t="shared" si="0"/>
        <v>19352393</v>
      </c>
      <c r="U31" s="2">
        <f t="shared" si="1"/>
        <v>100</v>
      </c>
      <c r="V31" s="19">
        <v>19352393</v>
      </c>
      <c r="W31" s="20"/>
      <c r="X31" s="20"/>
      <c r="Y31" s="20"/>
      <c r="Z31" s="19">
        <v>19352393</v>
      </c>
      <c r="AA31" s="20"/>
      <c r="AB31" s="3">
        <v>19352393</v>
      </c>
      <c r="AC31" s="21">
        <f t="shared" si="2"/>
        <v>0</v>
      </c>
      <c r="AD31" s="20"/>
    </row>
    <row r="32" spans="2:30" ht="14.25" customHeight="1">
      <c r="B32" s="17" t="s">
        <v>54</v>
      </c>
      <c r="C32" s="11"/>
      <c r="D32" s="18" t="s">
        <v>28</v>
      </c>
      <c r="E32" s="11"/>
      <c r="F32" s="17" t="s">
        <v>55</v>
      </c>
      <c r="G32" s="11"/>
      <c r="H32" s="11"/>
      <c r="I32" s="11"/>
      <c r="J32" s="19">
        <v>40000000</v>
      </c>
      <c r="K32" s="20"/>
      <c r="L32" s="20"/>
      <c r="M32" s="20"/>
      <c r="N32" s="3">
        <v>0</v>
      </c>
      <c r="O32" s="3">
        <v>0</v>
      </c>
      <c r="P32" s="19">
        <v>40000000</v>
      </c>
      <c r="Q32" s="20"/>
      <c r="R32" s="19">
        <v>0</v>
      </c>
      <c r="S32" s="20"/>
      <c r="T32" s="3">
        <f t="shared" si="0"/>
        <v>0</v>
      </c>
      <c r="U32" s="2" t="s">
        <v>56</v>
      </c>
      <c r="V32" s="19">
        <v>0</v>
      </c>
      <c r="W32" s="20"/>
      <c r="X32" s="20"/>
      <c r="Y32" s="20"/>
      <c r="Z32" s="19">
        <v>0</v>
      </c>
      <c r="AA32" s="20"/>
      <c r="AB32" s="3">
        <v>0</v>
      </c>
      <c r="AC32" s="21">
        <f t="shared" si="2"/>
        <v>0</v>
      </c>
      <c r="AD32" s="20"/>
    </row>
    <row r="33" spans="2:30" ht="23.25" customHeight="1">
      <c r="B33" s="17" t="s">
        <v>57</v>
      </c>
      <c r="C33" s="11"/>
      <c r="D33" s="18" t="s">
        <v>28</v>
      </c>
      <c r="E33" s="11"/>
      <c r="F33" s="17" t="s">
        <v>58</v>
      </c>
      <c r="G33" s="11"/>
      <c r="H33" s="11"/>
      <c r="I33" s="11"/>
      <c r="J33" s="19">
        <v>7158942</v>
      </c>
      <c r="K33" s="20"/>
      <c r="L33" s="20"/>
      <c r="M33" s="20"/>
      <c r="N33" s="3">
        <v>0</v>
      </c>
      <c r="O33" s="3">
        <v>192136</v>
      </c>
      <c r="P33" s="19">
        <v>1877809</v>
      </c>
      <c r="Q33" s="20"/>
      <c r="R33" s="19">
        <v>459920</v>
      </c>
      <c r="S33" s="20"/>
      <c r="T33" s="3">
        <f t="shared" si="0"/>
        <v>5548917</v>
      </c>
      <c r="U33" s="2">
        <f t="shared" si="1"/>
        <v>100</v>
      </c>
      <c r="V33" s="19">
        <v>5548917</v>
      </c>
      <c r="W33" s="20"/>
      <c r="X33" s="20"/>
      <c r="Y33" s="20"/>
      <c r="Z33" s="19">
        <v>5548917</v>
      </c>
      <c r="AA33" s="20"/>
      <c r="AB33" s="3">
        <v>5548917</v>
      </c>
      <c r="AC33" s="21">
        <f t="shared" si="2"/>
        <v>0</v>
      </c>
      <c r="AD33" s="20"/>
    </row>
    <row r="34" spans="2:30" ht="21" customHeight="1">
      <c r="B34" s="12" t="s">
        <v>59</v>
      </c>
      <c r="C34" s="13"/>
      <c r="D34" s="14"/>
      <c r="E34" s="13"/>
      <c r="F34" s="12" t="s">
        <v>60</v>
      </c>
      <c r="G34" s="13"/>
      <c r="H34" s="13"/>
      <c r="I34" s="13"/>
      <c r="J34" s="15">
        <v>785000000</v>
      </c>
      <c r="K34" s="16"/>
      <c r="L34" s="16"/>
      <c r="M34" s="16"/>
      <c r="N34" s="4">
        <v>0</v>
      </c>
      <c r="O34" s="4">
        <f>SUM(O35:O37)</f>
        <v>251730511</v>
      </c>
      <c r="P34" s="15">
        <v>0</v>
      </c>
      <c r="Q34" s="16"/>
      <c r="R34" s="15">
        <v>935690000</v>
      </c>
      <c r="S34" s="16"/>
      <c r="T34" s="4">
        <f>SUM(T35:T37)</f>
        <v>1468959489</v>
      </c>
      <c r="U34" s="5">
        <f t="shared" si="1"/>
        <v>100</v>
      </c>
      <c r="V34" s="15">
        <f>SUM(V35:Y37)</f>
        <v>1468959489</v>
      </c>
      <c r="W34" s="16"/>
      <c r="X34" s="16"/>
      <c r="Y34" s="16"/>
      <c r="Z34" s="15">
        <f>SUM(Z35:AA37)</f>
        <v>1468959489</v>
      </c>
      <c r="AA34" s="16"/>
      <c r="AB34" s="4">
        <f>SUM(AB35:AB37)</f>
        <v>1468959489</v>
      </c>
      <c r="AC34" s="15">
        <f>SUM(AC35:AD37)</f>
        <v>0</v>
      </c>
      <c r="AD34" s="16"/>
    </row>
    <row r="35" spans="2:30" ht="14.25" customHeight="1">
      <c r="B35" s="17" t="s">
        <v>61</v>
      </c>
      <c r="C35" s="11"/>
      <c r="D35" s="18" t="s">
        <v>28</v>
      </c>
      <c r="E35" s="11"/>
      <c r="F35" s="17" t="s">
        <v>62</v>
      </c>
      <c r="G35" s="11"/>
      <c r="H35" s="11"/>
      <c r="I35" s="11"/>
      <c r="J35" s="19">
        <v>500000000</v>
      </c>
      <c r="K35" s="20"/>
      <c r="L35" s="20"/>
      <c r="M35" s="20"/>
      <c r="N35" s="3">
        <v>0</v>
      </c>
      <c r="O35" s="3">
        <v>61566667</v>
      </c>
      <c r="P35" s="19">
        <v>0</v>
      </c>
      <c r="Q35" s="20"/>
      <c r="R35" s="19">
        <v>653190000</v>
      </c>
      <c r="S35" s="20"/>
      <c r="T35" s="3">
        <f t="shared" si="0"/>
        <v>1091623333</v>
      </c>
      <c r="U35" s="2">
        <f t="shared" si="1"/>
        <v>100</v>
      </c>
      <c r="V35" s="19">
        <v>1091623333</v>
      </c>
      <c r="W35" s="20"/>
      <c r="X35" s="20"/>
      <c r="Y35" s="20"/>
      <c r="Z35" s="19">
        <v>1091623333</v>
      </c>
      <c r="AA35" s="20"/>
      <c r="AB35" s="3">
        <v>1091623333</v>
      </c>
      <c r="AC35" s="21">
        <f>T35-V35</f>
        <v>0</v>
      </c>
      <c r="AD35" s="20"/>
    </row>
    <row r="36" spans="2:30" ht="14.25" customHeight="1">
      <c r="B36" s="17" t="s">
        <v>63</v>
      </c>
      <c r="C36" s="11"/>
      <c r="D36" s="18" t="s">
        <v>28</v>
      </c>
      <c r="E36" s="11"/>
      <c r="F36" s="17" t="s">
        <v>64</v>
      </c>
      <c r="G36" s="11"/>
      <c r="H36" s="11"/>
      <c r="I36" s="11"/>
      <c r="J36" s="19">
        <v>15000000</v>
      </c>
      <c r="K36" s="20"/>
      <c r="L36" s="20"/>
      <c r="M36" s="20"/>
      <c r="N36" s="3">
        <v>0</v>
      </c>
      <c r="O36" s="3">
        <v>14080510</v>
      </c>
      <c r="P36" s="19">
        <v>0</v>
      </c>
      <c r="Q36" s="20"/>
      <c r="R36" s="19">
        <v>0</v>
      </c>
      <c r="S36" s="20"/>
      <c r="T36" s="3">
        <f t="shared" si="0"/>
        <v>919490</v>
      </c>
      <c r="U36" s="2">
        <f t="shared" si="1"/>
        <v>100</v>
      </c>
      <c r="V36" s="19">
        <v>919490</v>
      </c>
      <c r="W36" s="20"/>
      <c r="X36" s="20"/>
      <c r="Y36" s="20"/>
      <c r="Z36" s="19">
        <v>919490</v>
      </c>
      <c r="AA36" s="20"/>
      <c r="AB36" s="3">
        <v>919490</v>
      </c>
      <c r="AC36" s="21">
        <f>T36-V36</f>
        <v>0</v>
      </c>
      <c r="AD36" s="20"/>
    </row>
    <row r="37" spans="2:30" ht="14.25" customHeight="1">
      <c r="B37" s="17" t="s">
        <v>65</v>
      </c>
      <c r="C37" s="11"/>
      <c r="D37" s="18" t="s">
        <v>28</v>
      </c>
      <c r="E37" s="11"/>
      <c r="F37" s="17" t="s">
        <v>66</v>
      </c>
      <c r="G37" s="11"/>
      <c r="H37" s="11"/>
      <c r="I37" s="11"/>
      <c r="J37" s="19">
        <v>270000000</v>
      </c>
      <c r="K37" s="20"/>
      <c r="L37" s="20"/>
      <c r="M37" s="20"/>
      <c r="N37" s="3">
        <v>0</v>
      </c>
      <c r="O37" s="3">
        <v>176083334</v>
      </c>
      <c r="P37" s="19">
        <v>0</v>
      </c>
      <c r="Q37" s="20"/>
      <c r="R37" s="19">
        <v>282500000</v>
      </c>
      <c r="S37" s="20"/>
      <c r="T37" s="3">
        <f t="shared" si="0"/>
        <v>376416666</v>
      </c>
      <c r="U37" s="2">
        <f t="shared" si="1"/>
        <v>100</v>
      </c>
      <c r="V37" s="19">
        <v>376416666</v>
      </c>
      <c r="W37" s="20"/>
      <c r="X37" s="20"/>
      <c r="Y37" s="20"/>
      <c r="Z37" s="19">
        <v>376416666</v>
      </c>
      <c r="AA37" s="20"/>
      <c r="AB37" s="3">
        <v>376416666</v>
      </c>
      <c r="AC37" s="21">
        <f>T37-V37</f>
        <v>0</v>
      </c>
      <c r="AD37" s="20"/>
    </row>
    <row r="38" spans="2:30" ht="24" customHeight="1">
      <c r="B38" s="12" t="s">
        <v>67</v>
      </c>
      <c r="C38" s="13"/>
      <c r="D38" s="14"/>
      <c r="E38" s="13"/>
      <c r="F38" s="12" t="s">
        <v>68</v>
      </c>
      <c r="G38" s="13"/>
      <c r="H38" s="13"/>
      <c r="I38" s="13"/>
      <c r="J38" s="15">
        <v>764192811</v>
      </c>
      <c r="K38" s="16"/>
      <c r="L38" s="16"/>
      <c r="M38" s="16"/>
      <c r="N38" s="4">
        <v>0</v>
      </c>
      <c r="O38" s="4">
        <f>O39+O44</f>
        <v>7175454</v>
      </c>
      <c r="P38" s="15">
        <v>112321546</v>
      </c>
      <c r="Q38" s="16"/>
      <c r="R38" s="15">
        <v>40191996</v>
      </c>
      <c r="S38" s="16"/>
      <c r="T38" s="4">
        <f>T39+T44</f>
        <v>684887807</v>
      </c>
      <c r="U38" s="5">
        <f t="shared" si="1"/>
        <v>99.97227268494794</v>
      </c>
      <c r="V38" s="15">
        <f>V39+V44</f>
        <v>684697906</v>
      </c>
      <c r="W38" s="16"/>
      <c r="X38" s="16"/>
      <c r="Y38" s="16"/>
      <c r="Z38" s="15">
        <f>Z39+Z44</f>
        <v>684697906</v>
      </c>
      <c r="AA38" s="16"/>
      <c r="AB38" s="4">
        <f>AB39+AB44</f>
        <v>684697906</v>
      </c>
      <c r="AC38" s="15">
        <f>AC39+AC44</f>
        <v>189901</v>
      </c>
      <c r="AD38" s="16"/>
    </row>
    <row r="39" spans="2:30" ht="14.25" customHeight="1">
      <c r="B39" s="12" t="s">
        <v>69</v>
      </c>
      <c r="C39" s="13"/>
      <c r="D39" s="14"/>
      <c r="E39" s="13"/>
      <c r="F39" s="12" t="s">
        <v>70</v>
      </c>
      <c r="G39" s="13"/>
      <c r="H39" s="13"/>
      <c r="I39" s="13"/>
      <c r="J39" s="15">
        <v>403735632</v>
      </c>
      <c r="K39" s="16"/>
      <c r="L39" s="16"/>
      <c r="M39" s="16"/>
      <c r="N39" s="4">
        <v>0</v>
      </c>
      <c r="O39" s="4">
        <f>SUM(O40:O43)</f>
        <v>4392371</v>
      </c>
      <c r="P39" s="15">
        <v>88270828</v>
      </c>
      <c r="Q39" s="16"/>
      <c r="R39" s="15">
        <v>4521516</v>
      </c>
      <c r="S39" s="16"/>
      <c r="T39" s="4">
        <f>SUM(T40:T43)</f>
        <v>315593949</v>
      </c>
      <c r="U39" s="5">
        <f t="shared" si="1"/>
        <v>100</v>
      </c>
      <c r="V39" s="15">
        <f>SUM(V40:Y43)</f>
        <v>315593949</v>
      </c>
      <c r="W39" s="16"/>
      <c r="X39" s="16"/>
      <c r="Y39" s="16"/>
      <c r="Z39" s="15">
        <f>SUM(Z40:AA43)</f>
        <v>315593949</v>
      </c>
      <c r="AA39" s="16"/>
      <c r="AB39" s="4">
        <f>SUM(AB40:AB43)</f>
        <v>315593949</v>
      </c>
      <c r="AC39" s="15">
        <f>SUM(AC40:AD43)</f>
        <v>0</v>
      </c>
      <c r="AD39" s="16"/>
    </row>
    <row r="40" spans="2:30" ht="14.25" customHeight="1">
      <c r="B40" s="17" t="s">
        <v>71</v>
      </c>
      <c r="C40" s="11"/>
      <c r="D40" s="18" t="s">
        <v>28</v>
      </c>
      <c r="E40" s="11"/>
      <c r="F40" s="17" t="s">
        <v>72</v>
      </c>
      <c r="G40" s="11"/>
      <c r="H40" s="11"/>
      <c r="I40" s="11"/>
      <c r="J40" s="19">
        <v>164468400</v>
      </c>
      <c r="K40" s="20"/>
      <c r="L40" s="20"/>
      <c r="M40" s="20"/>
      <c r="N40" s="3">
        <v>0</v>
      </c>
      <c r="O40" s="3">
        <v>929978</v>
      </c>
      <c r="P40" s="19">
        <v>25270828</v>
      </c>
      <c r="Q40" s="20"/>
      <c r="R40" s="19">
        <v>0</v>
      </c>
      <c r="S40" s="20"/>
      <c r="T40" s="3">
        <f aca="true" t="shared" si="3" ref="T40:T52">J40+N40-O40-P40+R40</f>
        <v>138267594</v>
      </c>
      <c r="U40" s="2">
        <f t="shared" si="1"/>
        <v>100</v>
      </c>
      <c r="V40" s="19">
        <v>138267594</v>
      </c>
      <c r="W40" s="20"/>
      <c r="X40" s="20"/>
      <c r="Y40" s="20"/>
      <c r="Z40" s="19">
        <v>138267594</v>
      </c>
      <c r="AA40" s="20"/>
      <c r="AB40" s="3">
        <v>138267594</v>
      </c>
      <c r="AC40" s="21">
        <f>T40-V40</f>
        <v>0</v>
      </c>
      <c r="AD40" s="20"/>
    </row>
    <row r="41" spans="2:30" ht="21.75" customHeight="1">
      <c r="B41" s="17" t="s">
        <v>73</v>
      </c>
      <c r="C41" s="11"/>
      <c r="D41" s="18" t="s">
        <v>28</v>
      </c>
      <c r="E41" s="11"/>
      <c r="F41" s="17" t="s">
        <v>74</v>
      </c>
      <c r="G41" s="11"/>
      <c r="H41" s="11"/>
      <c r="I41" s="11"/>
      <c r="J41" s="19">
        <v>50912518</v>
      </c>
      <c r="K41" s="20"/>
      <c r="L41" s="20"/>
      <c r="M41" s="20"/>
      <c r="N41" s="3">
        <v>0</v>
      </c>
      <c r="O41" s="3">
        <v>3148218</v>
      </c>
      <c r="P41" s="19">
        <v>20000000</v>
      </c>
      <c r="Q41" s="20"/>
      <c r="R41" s="19">
        <v>0</v>
      </c>
      <c r="S41" s="20"/>
      <c r="T41" s="3">
        <f t="shared" si="3"/>
        <v>27764300</v>
      </c>
      <c r="U41" s="2">
        <f t="shared" si="1"/>
        <v>100</v>
      </c>
      <c r="V41" s="19">
        <v>27764300</v>
      </c>
      <c r="W41" s="20"/>
      <c r="X41" s="20"/>
      <c r="Y41" s="20"/>
      <c r="Z41" s="19">
        <v>27764300</v>
      </c>
      <c r="AA41" s="20"/>
      <c r="AB41" s="3">
        <v>27764300</v>
      </c>
      <c r="AC41" s="21">
        <f>T41-V41</f>
        <v>0</v>
      </c>
      <c r="AD41" s="20"/>
    </row>
    <row r="42" spans="2:30" ht="23.25" customHeight="1">
      <c r="B42" s="17" t="s">
        <v>75</v>
      </c>
      <c r="C42" s="11"/>
      <c r="D42" s="18" t="s">
        <v>28</v>
      </c>
      <c r="E42" s="11"/>
      <c r="F42" s="17" t="s">
        <v>76</v>
      </c>
      <c r="G42" s="11"/>
      <c r="H42" s="11"/>
      <c r="I42" s="11"/>
      <c r="J42" s="19">
        <v>111877939</v>
      </c>
      <c r="K42" s="20"/>
      <c r="L42" s="20"/>
      <c r="M42" s="20"/>
      <c r="N42" s="3">
        <v>0</v>
      </c>
      <c r="O42" s="3">
        <v>0</v>
      </c>
      <c r="P42" s="19">
        <v>36000000</v>
      </c>
      <c r="Q42" s="20"/>
      <c r="R42" s="19">
        <v>4521516</v>
      </c>
      <c r="S42" s="20"/>
      <c r="T42" s="3">
        <f t="shared" si="3"/>
        <v>80399455</v>
      </c>
      <c r="U42" s="2">
        <f t="shared" si="1"/>
        <v>100</v>
      </c>
      <c r="V42" s="19">
        <v>80399455</v>
      </c>
      <c r="W42" s="20"/>
      <c r="X42" s="20"/>
      <c r="Y42" s="20"/>
      <c r="Z42" s="19">
        <v>80399455</v>
      </c>
      <c r="AA42" s="20"/>
      <c r="AB42" s="3">
        <v>80399455</v>
      </c>
      <c r="AC42" s="21">
        <f>T42-V42</f>
        <v>0</v>
      </c>
      <c r="AD42" s="20"/>
    </row>
    <row r="43" spans="2:30" ht="14.25" customHeight="1">
      <c r="B43" s="17" t="s">
        <v>77</v>
      </c>
      <c r="C43" s="11"/>
      <c r="D43" s="18" t="s">
        <v>28</v>
      </c>
      <c r="E43" s="11"/>
      <c r="F43" s="17" t="s">
        <v>78</v>
      </c>
      <c r="G43" s="11"/>
      <c r="H43" s="11"/>
      <c r="I43" s="11"/>
      <c r="J43" s="19">
        <v>76476775</v>
      </c>
      <c r="K43" s="20"/>
      <c r="L43" s="20"/>
      <c r="M43" s="20"/>
      <c r="N43" s="3">
        <v>0</v>
      </c>
      <c r="O43" s="3">
        <v>314175</v>
      </c>
      <c r="P43" s="19">
        <v>7000000</v>
      </c>
      <c r="Q43" s="20"/>
      <c r="R43" s="19">
        <v>0</v>
      </c>
      <c r="S43" s="20"/>
      <c r="T43" s="3">
        <f t="shared" si="3"/>
        <v>69162600</v>
      </c>
      <c r="U43" s="2">
        <f t="shared" si="1"/>
        <v>100</v>
      </c>
      <c r="V43" s="19">
        <v>69162600</v>
      </c>
      <c r="W43" s="20"/>
      <c r="X43" s="20"/>
      <c r="Y43" s="20"/>
      <c r="Z43" s="19">
        <v>69162600</v>
      </c>
      <c r="AA43" s="20"/>
      <c r="AB43" s="3">
        <v>69162600</v>
      </c>
      <c r="AC43" s="21">
        <f>T43-V43</f>
        <v>0</v>
      </c>
      <c r="AD43" s="20"/>
    </row>
    <row r="44" spans="2:30" ht="14.25" customHeight="1">
      <c r="B44" s="12" t="s">
        <v>79</v>
      </c>
      <c r="C44" s="13"/>
      <c r="D44" s="14"/>
      <c r="E44" s="13"/>
      <c r="F44" s="12" t="s">
        <v>80</v>
      </c>
      <c r="G44" s="13"/>
      <c r="H44" s="13"/>
      <c r="I44" s="13"/>
      <c r="J44" s="15">
        <v>360457179</v>
      </c>
      <c r="K44" s="16"/>
      <c r="L44" s="16"/>
      <c r="M44" s="16"/>
      <c r="N44" s="4">
        <v>0</v>
      </c>
      <c r="O44" s="4">
        <f>SUM(O45:O52)</f>
        <v>2783083</v>
      </c>
      <c r="P44" s="15">
        <v>24050718</v>
      </c>
      <c r="Q44" s="16"/>
      <c r="R44" s="15">
        <v>35670480</v>
      </c>
      <c r="S44" s="16"/>
      <c r="T44" s="4">
        <f>SUM(T45:T52)</f>
        <v>369293858</v>
      </c>
      <c r="U44" s="5">
        <f t="shared" si="1"/>
        <v>99.94857726553361</v>
      </c>
      <c r="V44" s="15">
        <f>SUM(V45:Y52)</f>
        <v>369103957</v>
      </c>
      <c r="W44" s="16"/>
      <c r="X44" s="16"/>
      <c r="Y44" s="16"/>
      <c r="Z44" s="15">
        <f>SUM(Z45:AA52)</f>
        <v>369103957</v>
      </c>
      <c r="AA44" s="16"/>
      <c r="AB44" s="4">
        <f>SUM(AB45:AB52)</f>
        <v>369103957</v>
      </c>
      <c r="AC44" s="15">
        <f>SUM(AC45:AD52)</f>
        <v>189901</v>
      </c>
      <c r="AD44" s="16"/>
    </row>
    <row r="45" spans="2:30" ht="14.25" customHeight="1">
      <c r="B45" s="17" t="s">
        <v>81</v>
      </c>
      <c r="C45" s="11"/>
      <c r="D45" s="18" t="s">
        <v>28</v>
      </c>
      <c r="E45" s="11"/>
      <c r="F45" s="17" t="s">
        <v>82</v>
      </c>
      <c r="G45" s="11"/>
      <c r="H45" s="11"/>
      <c r="I45" s="11"/>
      <c r="J45" s="19">
        <v>29351483</v>
      </c>
      <c r="K45" s="20"/>
      <c r="L45" s="20"/>
      <c r="M45" s="20"/>
      <c r="N45" s="3">
        <v>0</v>
      </c>
      <c r="O45" s="3">
        <v>0</v>
      </c>
      <c r="P45" s="19">
        <v>16000000</v>
      </c>
      <c r="Q45" s="20"/>
      <c r="R45" s="19">
        <v>15266340</v>
      </c>
      <c r="S45" s="20"/>
      <c r="T45" s="3">
        <f t="shared" si="3"/>
        <v>28617823</v>
      </c>
      <c r="U45" s="2">
        <f t="shared" si="1"/>
        <v>100</v>
      </c>
      <c r="V45" s="19">
        <v>28617823</v>
      </c>
      <c r="W45" s="20"/>
      <c r="X45" s="20"/>
      <c r="Y45" s="20"/>
      <c r="Z45" s="19">
        <v>28617823</v>
      </c>
      <c r="AA45" s="20"/>
      <c r="AB45" s="3">
        <v>28617823</v>
      </c>
      <c r="AC45" s="21">
        <f aca="true" t="shared" si="4" ref="AC45:AC52">T45-V45</f>
        <v>0</v>
      </c>
      <c r="AD45" s="20"/>
    </row>
    <row r="46" spans="2:30" ht="23.25" customHeight="1">
      <c r="B46" s="17" t="s">
        <v>83</v>
      </c>
      <c r="C46" s="11"/>
      <c r="D46" s="18" t="s">
        <v>28</v>
      </c>
      <c r="E46" s="11"/>
      <c r="F46" s="17" t="s">
        <v>84</v>
      </c>
      <c r="G46" s="11"/>
      <c r="H46" s="11"/>
      <c r="I46" s="11"/>
      <c r="J46" s="19">
        <v>177201397</v>
      </c>
      <c r="K46" s="20"/>
      <c r="L46" s="20"/>
      <c r="M46" s="20"/>
      <c r="N46" s="3">
        <v>0</v>
      </c>
      <c r="O46" s="3">
        <v>1702686</v>
      </c>
      <c r="P46" s="19">
        <v>0</v>
      </c>
      <c r="Q46" s="20"/>
      <c r="R46" s="19">
        <v>3750000</v>
      </c>
      <c r="S46" s="20"/>
      <c r="T46" s="3">
        <f t="shared" si="3"/>
        <v>179248711</v>
      </c>
      <c r="U46" s="2">
        <f t="shared" si="1"/>
        <v>99.9425624879389</v>
      </c>
      <c r="V46" s="19">
        <f>179248711-102956</f>
        <v>179145755</v>
      </c>
      <c r="W46" s="20"/>
      <c r="X46" s="20"/>
      <c r="Y46" s="20"/>
      <c r="Z46" s="19">
        <f>179248711-102956</f>
        <v>179145755</v>
      </c>
      <c r="AA46" s="20"/>
      <c r="AB46" s="3">
        <f>179248711-102956</f>
        <v>179145755</v>
      </c>
      <c r="AC46" s="21">
        <f t="shared" si="4"/>
        <v>102956</v>
      </c>
      <c r="AD46" s="20"/>
    </row>
    <row r="47" spans="2:30" ht="24.75" customHeight="1">
      <c r="B47" s="17" t="s">
        <v>85</v>
      </c>
      <c r="C47" s="11"/>
      <c r="D47" s="18" t="s">
        <v>28</v>
      </c>
      <c r="E47" s="11"/>
      <c r="F47" s="17" t="s">
        <v>76</v>
      </c>
      <c r="G47" s="11"/>
      <c r="H47" s="11"/>
      <c r="I47" s="11"/>
      <c r="J47" s="19">
        <v>49290184</v>
      </c>
      <c r="K47" s="20"/>
      <c r="L47" s="20"/>
      <c r="M47" s="20"/>
      <c r="N47" s="3">
        <v>0</v>
      </c>
      <c r="O47" s="3">
        <v>0</v>
      </c>
      <c r="P47" s="19">
        <v>0</v>
      </c>
      <c r="Q47" s="20"/>
      <c r="R47" s="19">
        <v>16634140</v>
      </c>
      <c r="S47" s="20"/>
      <c r="T47" s="3">
        <f t="shared" si="3"/>
        <v>65924324</v>
      </c>
      <c r="U47" s="2">
        <f t="shared" si="1"/>
        <v>99.86811393014816</v>
      </c>
      <c r="V47" s="19">
        <f>65924324-86945</f>
        <v>65837379</v>
      </c>
      <c r="W47" s="20"/>
      <c r="X47" s="20"/>
      <c r="Y47" s="20"/>
      <c r="Z47" s="19">
        <f>65924324-86945</f>
        <v>65837379</v>
      </c>
      <c r="AA47" s="20"/>
      <c r="AB47" s="3">
        <f>65924324-86945</f>
        <v>65837379</v>
      </c>
      <c r="AC47" s="21">
        <f t="shared" si="4"/>
        <v>86945</v>
      </c>
      <c r="AD47" s="20"/>
    </row>
    <row r="48" spans="2:30" ht="14.25" customHeight="1">
      <c r="B48" s="17" t="s">
        <v>86</v>
      </c>
      <c r="C48" s="11"/>
      <c r="D48" s="18" t="s">
        <v>28</v>
      </c>
      <c r="E48" s="11"/>
      <c r="F48" s="17" t="s">
        <v>87</v>
      </c>
      <c r="G48" s="11"/>
      <c r="H48" s="11"/>
      <c r="I48" s="11"/>
      <c r="J48" s="19">
        <v>9922955</v>
      </c>
      <c r="K48" s="20"/>
      <c r="L48" s="20"/>
      <c r="M48" s="20"/>
      <c r="N48" s="3">
        <v>0</v>
      </c>
      <c r="O48" s="3">
        <v>375037</v>
      </c>
      <c r="P48" s="19">
        <v>550718</v>
      </c>
      <c r="Q48" s="20"/>
      <c r="R48" s="19">
        <v>0</v>
      </c>
      <c r="S48" s="20"/>
      <c r="T48" s="3">
        <f t="shared" si="3"/>
        <v>8997200</v>
      </c>
      <c r="U48" s="2">
        <f t="shared" si="1"/>
        <v>100</v>
      </c>
      <c r="V48" s="19">
        <v>8997200</v>
      </c>
      <c r="W48" s="20"/>
      <c r="X48" s="20"/>
      <c r="Y48" s="20"/>
      <c r="Z48" s="19">
        <v>8997200</v>
      </c>
      <c r="AA48" s="20"/>
      <c r="AB48" s="3">
        <v>8997200</v>
      </c>
      <c r="AC48" s="21">
        <f t="shared" si="4"/>
        <v>0</v>
      </c>
      <c r="AD48" s="20"/>
    </row>
    <row r="49" spans="2:30" ht="14.25" customHeight="1">
      <c r="B49" s="17" t="s">
        <v>88</v>
      </c>
      <c r="C49" s="11"/>
      <c r="D49" s="18" t="s">
        <v>28</v>
      </c>
      <c r="E49" s="11"/>
      <c r="F49" s="17" t="s">
        <v>89</v>
      </c>
      <c r="G49" s="11"/>
      <c r="H49" s="11"/>
      <c r="I49" s="11"/>
      <c r="J49" s="19">
        <v>57357581</v>
      </c>
      <c r="K49" s="20"/>
      <c r="L49" s="20"/>
      <c r="M49" s="20"/>
      <c r="N49" s="3">
        <v>0</v>
      </c>
      <c r="O49" s="3">
        <v>477781</v>
      </c>
      <c r="P49" s="19">
        <v>5000000</v>
      </c>
      <c r="Q49" s="20"/>
      <c r="R49" s="19">
        <v>0</v>
      </c>
      <c r="S49" s="20"/>
      <c r="T49" s="3">
        <f t="shared" si="3"/>
        <v>51879800</v>
      </c>
      <c r="U49" s="2">
        <f t="shared" si="1"/>
        <v>100</v>
      </c>
      <c r="V49" s="19">
        <v>51879800</v>
      </c>
      <c r="W49" s="20"/>
      <c r="X49" s="20"/>
      <c r="Y49" s="20"/>
      <c r="Z49" s="19">
        <v>51879800</v>
      </c>
      <c r="AA49" s="20"/>
      <c r="AB49" s="3">
        <v>51879800</v>
      </c>
      <c r="AC49" s="21">
        <f t="shared" si="4"/>
        <v>0</v>
      </c>
      <c r="AD49" s="20"/>
    </row>
    <row r="50" spans="2:30" ht="14.25" customHeight="1">
      <c r="B50" s="17" t="s">
        <v>90</v>
      </c>
      <c r="C50" s="11"/>
      <c r="D50" s="18" t="s">
        <v>28</v>
      </c>
      <c r="E50" s="11"/>
      <c r="F50" s="17" t="s">
        <v>91</v>
      </c>
      <c r="G50" s="11"/>
      <c r="H50" s="11"/>
      <c r="I50" s="11"/>
      <c r="J50" s="19">
        <v>9559597</v>
      </c>
      <c r="K50" s="20"/>
      <c r="L50" s="20"/>
      <c r="M50" s="20"/>
      <c r="N50" s="3">
        <v>0</v>
      </c>
      <c r="O50" s="3">
        <v>97997</v>
      </c>
      <c r="P50" s="19">
        <v>800000</v>
      </c>
      <c r="Q50" s="20"/>
      <c r="R50" s="19">
        <v>0</v>
      </c>
      <c r="S50" s="20"/>
      <c r="T50" s="3">
        <f t="shared" si="3"/>
        <v>8661600</v>
      </c>
      <c r="U50" s="2">
        <f t="shared" si="1"/>
        <v>100</v>
      </c>
      <c r="V50" s="19">
        <v>8661600</v>
      </c>
      <c r="W50" s="20"/>
      <c r="X50" s="20"/>
      <c r="Y50" s="20"/>
      <c r="Z50" s="19">
        <v>8661600</v>
      </c>
      <c r="AA50" s="20"/>
      <c r="AB50" s="3">
        <v>8661600</v>
      </c>
      <c r="AC50" s="21">
        <f t="shared" si="4"/>
        <v>0</v>
      </c>
      <c r="AD50" s="20"/>
    </row>
    <row r="51" spans="2:30" ht="14.25" customHeight="1">
      <c r="B51" s="17" t="s">
        <v>92</v>
      </c>
      <c r="C51" s="11"/>
      <c r="D51" s="18" t="s">
        <v>28</v>
      </c>
      <c r="E51" s="11"/>
      <c r="F51" s="17" t="s">
        <v>93</v>
      </c>
      <c r="G51" s="11"/>
      <c r="H51" s="11"/>
      <c r="I51" s="11"/>
      <c r="J51" s="19">
        <v>8654788</v>
      </c>
      <c r="K51" s="20"/>
      <c r="L51" s="20"/>
      <c r="M51" s="20"/>
      <c r="N51" s="3">
        <v>0</v>
      </c>
      <c r="O51" s="3">
        <v>13188</v>
      </c>
      <c r="P51" s="19">
        <v>0</v>
      </c>
      <c r="Q51" s="20"/>
      <c r="R51" s="19">
        <v>20000</v>
      </c>
      <c r="S51" s="20"/>
      <c r="T51" s="3">
        <f t="shared" si="3"/>
        <v>8661600</v>
      </c>
      <c r="U51" s="2">
        <f t="shared" si="1"/>
        <v>100</v>
      </c>
      <c r="V51" s="19">
        <v>8661600</v>
      </c>
      <c r="W51" s="20"/>
      <c r="X51" s="20"/>
      <c r="Y51" s="20"/>
      <c r="Z51" s="19">
        <v>8661600</v>
      </c>
      <c r="AA51" s="20"/>
      <c r="AB51" s="3">
        <v>8661600</v>
      </c>
      <c r="AC51" s="21">
        <f t="shared" si="4"/>
        <v>0</v>
      </c>
      <c r="AD51" s="20"/>
    </row>
    <row r="52" spans="2:30" ht="14.25" customHeight="1">
      <c r="B52" s="17" t="s">
        <v>94</v>
      </c>
      <c r="C52" s="11"/>
      <c r="D52" s="18" t="s">
        <v>28</v>
      </c>
      <c r="E52" s="11"/>
      <c r="F52" s="17" t="s">
        <v>95</v>
      </c>
      <c r="G52" s="11"/>
      <c r="H52" s="11"/>
      <c r="I52" s="11"/>
      <c r="J52" s="19">
        <v>19119194</v>
      </c>
      <c r="K52" s="20"/>
      <c r="L52" s="20"/>
      <c r="M52" s="20"/>
      <c r="N52" s="3">
        <v>0</v>
      </c>
      <c r="O52" s="3">
        <v>116394</v>
      </c>
      <c r="P52" s="19">
        <v>1700000</v>
      </c>
      <c r="Q52" s="20"/>
      <c r="R52" s="19">
        <v>0</v>
      </c>
      <c r="S52" s="20"/>
      <c r="T52" s="3">
        <f t="shared" si="3"/>
        <v>17302800</v>
      </c>
      <c r="U52" s="2">
        <f t="shared" si="1"/>
        <v>100</v>
      </c>
      <c r="V52" s="19">
        <v>17302800</v>
      </c>
      <c r="W52" s="20"/>
      <c r="X52" s="20"/>
      <c r="Y52" s="20"/>
      <c r="Z52" s="19">
        <v>17302800</v>
      </c>
      <c r="AA52" s="20"/>
      <c r="AB52" s="3">
        <v>17302800</v>
      </c>
      <c r="AC52" s="21">
        <f t="shared" si="4"/>
        <v>0</v>
      </c>
      <c r="AD52" s="20"/>
    </row>
    <row r="53" spans="2:30" ht="14.25" customHeight="1">
      <c r="B53" s="12" t="s">
        <v>96</v>
      </c>
      <c r="C53" s="13"/>
      <c r="D53" s="14"/>
      <c r="E53" s="13"/>
      <c r="F53" s="12" t="s">
        <v>97</v>
      </c>
      <c r="G53" s="13"/>
      <c r="H53" s="13"/>
      <c r="I53" s="13"/>
      <c r="J53" s="15">
        <v>2062824712</v>
      </c>
      <c r="K53" s="16"/>
      <c r="L53" s="16"/>
      <c r="M53" s="16"/>
      <c r="N53" s="4">
        <v>0</v>
      </c>
      <c r="O53" s="4">
        <f>O54+O57</f>
        <v>351848693</v>
      </c>
      <c r="P53" s="15">
        <v>588227122</v>
      </c>
      <c r="Q53" s="16"/>
      <c r="R53" s="15">
        <v>228416701</v>
      </c>
      <c r="S53" s="16"/>
      <c r="T53" s="4">
        <f>T54+T57</f>
        <v>1351165598</v>
      </c>
      <c r="U53" s="5">
        <f t="shared" si="1"/>
        <v>97.34851027490414</v>
      </c>
      <c r="V53" s="15">
        <f>V54+V57</f>
        <v>1315339581</v>
      </c>
      <c r="W53" s="16"/>
      <c r="X53" s="16"/>
      <c r="Y53" s="16"/>
      <c r="Z53" s="15">
        <f>Z54+Z57</f>
        <v>1315339581</v>
      </c>
      <c r="AA53" s="16"/>
      <c r="AB53" s="4">
        <f>AB54+AB57</f>
        <v>1143340391</v>
      </c>
      <c r="AC53" s="15">
        <f>AC54+AC57</f>
        <v>35826017</v>
      </c>
      <c r="AD53" s="16"/>
    </row>
    <row r="54" spans="2:30" ht="14.25" customHeight="1">
      <c r="B54" s="12" t="s">
        <v>98</v>
      </c>
      <c r="C54" s="13"/>
      <c r="D54" s="14"/>
      <c r="E54" s="13"/>
      <c r="F54" s="12" t="s">
        <v>99</v>
      </c>
      <c r="G54" s="13"/>
      <c r="H54" s="13"/>
      <c r="I54" s="13"/>
      <c r="J54" s="15">
        <v>300000000</v>
      </c>
      <c r="K54" s="16"/>
      <c r="L54" s="16"/>
      <c r="M54" s="16"/>
      <c r="N54" s="4">
        <v>0</v>
      </c>
      <c r="O54" s="4">
        <f>O55+O56</f>
        <v>30749612</v>
      </c>
      <c r="P54" s="15">
        <v>73594223</v>
      </c>
      <c r="Q54" s="16"/>
      <c r="R54" s="15">
        <v>65000000</v>
      </c>
      <c r="S54" s="16"/>
      <c r="T54" s="4">
        <f>T55+T56</f>
        <v>260656165</v>
      </c>
      <c r="U54" s="5">
        <f t="shared" si="1"/>
        <v>100</v>
      </c>
      <c r="V54" s="15">
        <f>V55+V56</f>
        <v>260656165</v>
      </c>
      <c r="W54" s="16"/>
      <c r="X54" s="16"/>
      <c r="Y54" s="16"/>
      <c r="Z54" s="15">
        <f>Z55+Z56</f>
        <v>260656165</v>
      </c>
      <c r="AA54" s="16"/>
      <c r="AB54" s="4">
        <f>AB55+AB56</f>
        <v>90736975</v>
      </c>
      <c r="AC54" s="15">
        <f>AC55+AC56</f>
        <v>0</v>
      </c>
      <c r="AD54" s="16"/>
    </row>
    <row r="55" spans="2:30" ht="14.25" customHeight="1">
      <c r="B55" s="17" t="s">
        <v>100</v>
      </c>
      <c r="C55" s="11"/>
      <c r="D55" s="18" t="s">
        <v>28</v>
      </c>
      <c r="E55" s="11"/>
      <c r="F55" s="17" t="s">
        <v>101</v>
      </c>
      <c r="G55" s="11"/>
      <c r="H55" s="11"/>
      <c r="I55" s="11"/>
      <c r="J55" s="19">
        <v>200000000</v>
      </c>
      <c r="K55" s="20"/>
      <c r="L55" s="20"/>
      <c r="M55" s="20"/>
      <c r="N55" s="3">
        <v>0</v>
      </c>
      <c r="O55" s="3">
        <v>1080810</v>
      </c>
      <c r="P55" s="19">
        <v>50000000</v>
      </c>
      <c r="Q55" s="20"/>
      <c r="R55" s="19">
        <v>21000000</v>
      </c>
      <c r="S55" s="20"/>
      <c r="T55" s="3">
        <f aca="true" t="shared" si="5" ref="T55:T71">J55+N55-O55-P55+R55</f>
        <v>169919190</v>
      </c>
      <c r="U55" s="2">
        <f t="shared" si="1"/>
        <v>100</v>
      </c>
      <c r="V55" s="19">
        <v>169919190</v>
      </c>
      <c r="W55" s="20"/>
      <c r="X55" s="20"/>
      <c r="Y55" s="20"/>
      <c r="Z55" s="19">
        <v>169919190</v>
      </c>
      <c r="AA55" s="20"/>
      <c r="AB55" s="3">
        <v>0</v>
      </c>
      <c r="AC55" s="21">
        <f>T55-V55</f>
        <v>0</v>
      </c>
      <c r="AD55" s="20"/>
    </row>
    <row r="56" spans="2:30" ht="14.25" customHeight="1">
      <c r="B56" s="17" t="s">
        <v>102</v>
      </c>
      <c r="C56" s="11"/>
      <c r="D56" s="18" t="s">
        <v>28</v>
      </c>
      <c r="E56" s="11"/>
      <c r="F56" s="17" t="s">
        <v>103</v>
      </c>
      <c r="G56" s="11"/>
      <c r="H56" s="11"/>
      <c r="I56" s="11"/>
      <c r="J56" s="19">
        <v>100000000</v>
      </c>
      <c r="K56" s="20"/>
      <c r="L56" s="20"/>
      <c r="M56" s="20"/>
      <c r="N56" s="3">
        <v>0</v>
      </c>
      <c r="O56" s="3">
        <v>29668802</v>
      </c>
      <c r="P56" s="19">
        <v>23594223</v>
      </c>
      <c r="Q56" s="20"/>
      <c r="R56" s="19">
        <v>44000000</v>
      </c>
      <c r="S56" s="20"/>
      <c r="T56" s="3">
        <f t="shared" si="5"/>
        <v>90736975</v>
      </c>
      <c r="U56" s="2">
        <f t="shared" si="1"/>
        <v>100</v>
      </c>
      <c r="V56" s="19">
        <v>90736975</v>
      </c>
      <c r="W56" s="20"/>
      <c r="X56" s="20"/>
      <c r="Y56" s="20"/>
      <c r="Z56" s="19">
        <v>90736975</v>
      </c>
      <c r="AA56" s="20"/>
      <c r="AB56" s="3">
        <v>90736975</v>
      </c>
      <c r="AC56" s="21">
        <f>T56-V56</f>
        <v>0</v>
      </c>
      <c r="AD56" s="20"/>
    </row>
    <row r="57" spans="2:30" ht="14.25" customHeight="1">
      <c r="B57" s="12" t="s">
        <v>104</v>
      </c>
      <c r="C57" s="13"/>
      <c r="D57" s="14"/>
      <c r="E57" s="13"/>
      <c r="F57" s="12" t="s">
        <v>105</v>
      </c>
      <c r="G57" s="13"/>
      <c r="H57" s="13"/>
      <c r="I57" s="13"/>
      <c r="J57" s="15">
        <v>1762824712</v>
      </c>
      <c r="K57" s="16"/>
      <c r="L57" s="16"/>
      <c r="M57" s="16"/>
      <c r="N57" s="4">
        <v>0</v>
      </c>
      <c r="O57" s="4">
        <f>SUM(O58:O71)-O66-O67</f>
        <v>321099081</v>
      </c>
      <c r="P57" s="15">
        <v>514632899</v>
      </c>
      <c r="Q57" s="16"/>
      <c r="R57" s="15">
        <v>163416701</v>
      </c>
      <c r="S57" s="16"/>
      <c r="T57" s="4">
        <f>SUM(T58:T71)-T66-T67</f>
        <v>1090509433</v>
      </c>
      <c r="U57" s="5">
        <f t="shared" si="1"/>
        <v>96.7147448783233</v>
      </c>
      <c r="V57" s="15">
        <f>SUM(V58:Y71)-V66-V67</f>
        <v>1054683416</v>
      </c>
      <c r="W57" s="16"/>
      <c r="X57" s="16"/>
      <c r="Y57" s="16"/>
      <c r="Z57" s="15">
        <f>SUM(Z58:AA71)-Z66-Z67</f>
        <v>1054683416</v>
      </c>
      <c r="AA57" s="16"/>
      <c r="AB57" s="4">
        <f>SUM(AB58:AB71)-AB66-AB67</f>
        <v>1052603416</v>
      </c>
      <c r="AC57" s="15">
        <f>SUM(AC58:AD71)-AC66-AC67</f>
        <v>35826017</v>
      </c>
      <c r="AD57" s="16"/>
    </row>
    <row r="58" spans="2:30" ht="14.25" customHeight="1">
      <c r="B58" s="17" t="s">
        <v>106</v>
      </c>
      <c r="C58" s="11"/>
      <c r="D58" s="18" t="s">
        <v>28</v>
      </c>
      <c r="E58" s="11"/>
      <c r="F58" s="17" t="s">
        <v>107</v>
      </c>
      <c r="G58" s="11"/>
      <c r="H58" s="11"/>
      <c r="I58" s="11"/>
      <c r="J58" s="19">
        <v>200000000</v>
      </c>
      <c r="K58" s="20"/>
      <c r="L58" s="20"/>
      <c r="M58" s="20"/>
      <c r="N58" s="3">
        <v>0</v>
      </c>
      <c r="O58" s="3">
        <v>55471625</v>
      </c>
      <c r="P58" s="19">
        <v>40000000</v>
      </c>
      <c r="Q58" s="20"/>
      <c r="R58" s="19">
        <v>6780000</v>
      </c>
      <c r="S58" s="20"/>
      <c r="T58" s="3">
        <f t="shared" si="5"/>
        <v>111308375</v>
      </c>
      <c r="U58" s="2">
        <f t="shared" si="1"/>
        <v>100</v>
      </c>
      <c r="V58" s="19">
        <v>111308375</v>
      </c>
      <c r="W58" s="20"/>
      <c r="X58" s="20"/>
      <c r="Y58" s="20"/>
      <c r="Z58" s="19">
        <v>111308375</v>
      </c>
      <c r="AA58" s="20"/>
      <c r="AB58" s="3">
        <v>109228375</v>
      </c>
      <c r="AC58" s="21">
        <f aca="true" t="shared" si="6" ref="AC58:AC64">T58-V58</f>
        <v>0</v>
      </c>
      <c r="AD58" s="20"/>
    </row>
    <row r="59" spans="2:30" ht="14.25" customHeight="1">
      <c r="B59" s="17" t="s">
        <v>108</v>
      </c>
      <c r="C59" s="11"/>
      <c r="D59" s="18" t="s">
        <v>28</v>
      </c>
      <c r="E59" s="11"/>
      <c r="F59" s="17" t="s">
        <v>109</v>
      </c>
      <c r="G59" s="11"/>
      <c r="H59" s="11"/>
      <c r="I59" s="11"/>
      <c r="J59" s="19">
        <v>100000</v>
      </c>
      <c r="K59" s="20"/>
      <c r="L59" s="20"/>
      <c r="M59" s="20"/>
      <c r="N59" s="3">
        <v>0</v>
      </c>
      <c r="O59" s="3">
        <v>3448460</v>
      </c>
      <c r="P59" s="19">
        <v>0</v>
      </c>
      <c r="Q59" s="20"/>
      <c r="R59" s="19">
        <v>5000000</v>
      </c>
      <c r="S59" s="20"/>
      <c r="T59" s="3">
        <f t="shared" si="5"/>
        <v>1651540</v>
      </c>
      <c r="U59" s="2">
        <f t="shared" si="1"/>
        <v>100</v>
      </c>
      <c r="V59" s="19">
        <v>1651540</v>
      </c>
      <c r="W59" s="20"/>
      <c r="X59" s="20"/>
      <c r="Y59" s="20"/>
      <c r="Z59" s="19">
        <v>1651540</v>
      </c>
      <c r="AA59" s="20"/>
      <c r="AB59" s="3">
        <v>1651540</v>
      </c>
      <c r="AC59" s="21">
        <f t="shared" si="6"/>
        <v>0</v>
      </c>
      <c r="AD59" s="20"/>
    </row>
    <row r="60" spans="2:30" ht="14.25" customHeight="1">
      <c r="B60" s="17" t="s">
        <v>110</v>
      </c>
      <c r="C60" s="11"/>
      <c r="D60" s="18" t="s">
        <v>28</v>
      </c>
      <c r="E60" s="11"/>
      <c r="F60" s="17" t="s">
        <v>111</v>
      </c>
      <c r="G60" s="11"/>
      <c r="H60" s="11"/>
      <c r="I60" s="11"/>
      <c r="J60" s="19">
        <v>30000000</v>
      </c>
      <c r="K60" s="20"/>
      <c r="L60" s="20"/>
      <c r="M60" s="20"/>
      <c r="N60" s="3">
        <v>0</v>
      </c>
      <c r="O60" s="3">
        <v>5000000</v>
      </c>
      <c r="P60" s="19">
        <v>25000000</v>
      </c>
      <c r="Q60" s="20"/>
      <c r="R60" s="19">
        <v>0</v>
      </c>
      <c r="S60" s="20"/>
      <c r="T60" s="3">
        <f t="shared" si="5"/>
        <v>0</v>
      </c>
      <c r="U60" s="2" t="s">
        <v>56</v>
      </c>
      <c r="V60" s="19">
        <v>0</v>
      </c>
      <c r="W60" s="20"/>
      <c r="X60" s="20"/>
      <c r="Y60" s="20"/>
      <c r="Z60" s="19">
        <v>0</v>
      </c>
      <c r="AA60" s="20"/>
      <c r="AB60" s="3">
        <v>0</v>
      </c>
      <c r="AC60" s="21">
        <f t="shared" si="6"/>
        <v>0</v>
      </c>
      <c r="AD60" s="20"/>
    </row>
    <row r="61" spans="2:30" ht="14.25" customHeight="1">
      <c r="B61" s="17" t="s">
        <v>112</v>
      </c>
      <c r="C61" s="11"/>
      <c r="D61" s="18" t="s">
        <v>28</v>
      </c>
      <c r="E61" s="11"/>
      <c r="F61" s="17" t="s">
        <v>113</v>
      </c>
      <c r="G61" s="11"/>
      <c r="H61" s="11"/>
      <c r="I61" s="11"/>
      <c r="J61" s="19">
        <v>350000000</v>
      </c>
      <c r="K61" s="20"/>
      <c r="L61" s="20"/>
      <c r="M61" s="20"/>
      <c r="N61" s="3">
        <v>0</v>
      </c>
      <c r="O61" s="3">
        <v>37301640</v>
      </c>
      <c r="P61" s="19">
        <v>32914665</v>
      </c>
      <c r="Q61" s="20"/>
      <c r="R61" s="19">
        <v>45000000</v>
      </c>
      <c r="S61" s="20"/>
      <c r="T61" s="3">
        <f t="shared" si="5"/>
        <v>324783695</v>
      </c>
      <c r="U61" s="2">
        <f t="shared" si="1"/>
        <v>100</v>
      </c>
      <c r="V61" s="19">
        <v>324783695</v>
      </c>
      <c r="W61" s="20"/>
      <c r="X61" s="20"/>
      <c r="Y61" s="20"/>
      <c r="Z61" s="19">
        <v>324783695</v>
      </c>
      <c r="AA61" s="20"/>
      <c r="AB61" s="3">
        <v>324783695</v>
      </c>
      <c r="AC61" s="21">
        <f t="shared" si="6"/>
        <v>0</v>
      </c>
      <c r="AD61" s="20"/>
    </row>
    <row r="62" spans="2:30" ht="14.25" customHeight="1">
      <c r="B62" s="17" t="s">
        <v>114</v>
      </c>
      <c r="C62" s="11"/>
      <c r="D62" s="18" t="s">
        <v>28</v>
      </c>
      <c r="E62" s="11"/>
      <c r="F62" s="17" t="s">
        <v>115</v>
      </c>
      <c r="G62" s="11"/>
      <c r="H62" s="11"/>
      <c r="I62" s="11"/>
      <c r="J62" s="19">
        <v>300000000</v>
      </c>
      <c r="K62" s="20"/>
      <c r="L62" s="20"/>
      <c r="M62" s="20"/>
      <c r="N62" s="3">
        <v>0</v>
      </c>
      <c r="O62" s="3">
        <v>52398080</v>
      </c>
      <c r="P62" s="19">
        <v>46000000</v>
      </c>
      <c r="Q62" s="20"/>
      <c r="R62" s="19">
        <v>41500000</v>
      </c>
      <c r="S62" s="20"/>
      <c r="T62" s="3">
        <f t="shared" si="5"/>
        <v>243101920</v>
      </c>
      <c r="U62" s="2">
        <f t="shared" si="1"/>
        <v>100</v>
      </c>
      <c r="V62" s="19">
        <v>243101920</v>
      </c>
      <c r="W62" s="20"/>
      <c r="X62" s="20"/>
      <c r="Y62" s="20"/>
      <c r="Z62" s="19">
        <v>243101920</v>
      </c>
      <c r="AA62" s="20"/>
      <c r="AB62" s="3">
        <v>243101920</v>
      </c>
      <c r="AC62" s="21">
        <f t="shared" si="6"/>
        <v>0</v>
      </c>
      <c r="AD62" s="20"/>
    </row>
    <row r="63" spans="2:30" ht="14.25" customHeight="1">
      <c r="B63" s="17" t="s">
        <v>116</v>
      </c>
      <c r="C63" s="11"/>
      <c r="D63" s="18" t="s">
        <v>28</v>
      </c>
      <c r="E63" s="11"/>
      <c r="F63" s="17" t="s">
        <v>117</v>
      </c>
      <c r="G63" s="11"/>
      <c r="H63" s="11"/>
      <c r="I63" s="11"/>
      <c r="J63" s="19">
        <v>350000000</v>
      </c>
      <c r="K63" s="20"/>
      <c r="L63" s="20"/>
      <c r="M63" s="20"/>
      <c r="N63" s="3">
        <v>0</v>
      </c>
      <c r="O63" s="3">
        <v>100136701</v>
      </c>
      <c r="P63" s="19">
        <v>195000000</v>
      </c>
      <c r="Q63" s="20"/>
      <c r="R63" s="19">
        <v>44136701</v>
      </c>
      <c r="S63" s="20"/>
      <c r="T63" s="3">
        <f t="shared" si="5"/>
        <v>99000000</v>
      </c>
      <c r="U63" s="2">
        <f t="shared" si="1"/>
        <v>100</v>
      </c>
      <c r="V63" s="19">
        <v>99000000</v>
      </c>
      <c r="W63" s="20"/>
      <c r="X63" s="20"/>
      <c r="Y63" s="20"/>
      <c r="Z63" s="19">
        <v>99000000</v>
      </c>
      <c r="AA63" s="20"/>
      <c r="AB63" s="3">
        <v>99000000</v>
      </c>
      <c r="AC63" s="21">
        <f t="shared" si="6"/>
        <v>0</v>
      </c>
      <c r="AD63" s="20"/>
    </row>
    <row r="64" spans="2:30" ht="14.25" customHeight="1">
      <c r="B64" s="17" t="s">
        <v>118</v>
      </c>
      <c r="C64" s="11"/>
      <c r="D64" s="18" t="s">
        <v>28</v>
      </c>
      <c r="E64" s="11"/>
      <c r="F64" s="17" t="s">
        <v>119</v>
      </c>
      <c r="G64" s="11"/>
      <c r="H64" s="11"/>
      <c r="I64" s="11"/>
      <c r="J64" s="19">
        <v>16424712</v>
      </c>
      <c r="K64" s="20"/>
      <c r="L64" s="20"/>
      <c r="M64" s="20"/>
      <c r="N64" s="3">
        <v>0</v>
      </c>
      <c r="O64" s="3">
        <v>6178536</v>
      </c>
      <c r="P64" s="19">
        <v>0</v>
      </c>
      <c r="Q64" s="20"/>
      <c r="R64" s="19">
        <v>0</v>
      </c>
      <c r="S64" s="20"/>
      <c r="T64" s="3">
        <f t="shared" si="5"/>
        <v>10246176</v>
      </c>
      <c r="U64" s="2">
        <f t="shared" si="1"/>
        <v>100</v>
      </c>
      <c r="V64" s="19">
        <v>10246176</v>
      </c>
      <c r="W64" s="20"/>
      <c r="X64" s="20"/>
      <c r="Y64" s="20"/>
      <c r="Z64" s="19">
        <v>10246176</v>
      </c>
      <c r="AA64" s="20"/>
      <c r="AB64" s="3">
        <v>10246176</v>
      </c>
      <c r="AC64" s="21">
        <f t="shared" si="6"/>
        <v>0</v>
      </c>
      <c r="AD64" s="20"/>
    </row>
    <row r="65" spans="2:30" ht="14.25" customHeight="1">
      <c r="B65" s="12" t="s">
        <v>120</v>
      </c>
      <c r="C65" s="13"/>
      <c r="D65" s="14"/>
      <c r="E65" s="13"/>
      <c r="F65" s="12" t="s">
        <v>121</v>
      </c>
      <c r="G65" s="13"/>
      <c r="H65" s="13"/>
      <c r="I65" s="13"/>
      <c r="J65" s="15">
        <v>470000000</v>
      </c>
      <c r="K65" s="16"/>
      <c r="L65" s="16"/>
      <c r="M65" s="16"/>
      <c r="N65" s="4">
        <v>0</v>
      </c>
      <c r="O65" s="4">
        <f>O66+O67</f>
        <v>61164039</v>
      </c>
      <c r="P65" s="15">
        <v>152718234</v>
      </c>
      <c r="Q65" s="16"/>
      <c r="R65" s="15">
        <v>0</v>
      </c>
      <c r="S65" s="16"/>
      <c r="T65" s="4">
        <f>T66+T67</f>
        <v>256117727</v>
      </c>
      <c r="U65" s="5">
        <f t="shared" si="1"/>
        <v>88.59256157618485</v>
      </c>
      <c r="V65" s="15">
        <f>V66+V67</f>
        <v>226901255</v>
      </c>
      <c r="W65" s="16"/>
      <c r="X65" s="16"/>
      <c r="Y65" s="16"/>
      <c r="Z65" s="15">
        <f>Z66+Z67</f>
        <v>226901255</v>
      </c>
      <c r="AA65" s="16"/>
      <c r="AB65" s="4">
        <f>AB66+AB67</f>
        <v>226901255</v>
      </c>
      <c r="AC65" s="15">
        <f>AC66+AC67</f>
        <v>29216472</v>
      </c>
      <c r="AD65" s="16"/>
    </row>
    <row r="66" spans="2:30" ht="14.25" customHeight="1">
      <c r="B66" s="17" t="s">
        <v>122</v>
      </c>
      <c r="C66" s="11"/>
      <c r="D66" s="18" t="s">
        <v>28</v>
      </c>
      <c r="E66" s="11"/>
      <c r="F66" s="17" t="s">
        <v>123</v>
      </c>
      <c r="G66" s="11"/>
      <c r="H66" s="11"/>
      <c r="I66" s="11"/>
      <c r="J66" s="19">
        <v>300000000</v>
      </c>
      <c r="K66" s="20"/>
      <c r="L66" s="20"/>
      <c r="M66" s="20"/>
      <c r="N66" s="3">
        <v>0</v>
      </c>
      <c r="O66" s="3">
        <v>46179511</v>
      </c>
      <c r="P66" s="19">
        <v>102718234</v>
      </c>
      <c r="Q66" s="20"/>
      <c r="R66" s="19">
        <v>0</v>
      </c>
      <c r="S66" s="20"/>
      <c r="T66" s="3">
        <f t="shared" si="5"/>
        <v>151102255</v>
      </c>
      <c r="U66" s="2">
        <f t="shared" si="1"/>
        <v>100</v>
      </c>
      <c r="V66" s="19">
        <v>151102255</v>
      </c>
      <c r="W66" s="20"/>
      <c r="X66" s="20"/>
      <c r="Y66" s="20"/>
      <c r="Z66" s="19">
        <v>151102255</v>
      </c>
      <c r="AA66" s="20"/>
      <c r="AB66" s="3">
        <v>151102255</v>
      </c>
      <c r="AC66" s="21">
        <f aca="true" t="shared" si="7" ref="AC66:AC71">T66-V66</f>
        <v>0</v>
      </c>
      <c r="AD66" s="20"/>
    </row>
    <row r="67" spans="2:30" ht="14.25" customHeight="1">
      <c r="B67" s="17" t="s">
        <v>124</v>
      </c>
      <c r="C67" s="11"/>
      <c r="D67" s="18" t="s">
        <v>28</v>
      </c>
      <c r="E67" s="11"/>
      <c r="F67" s="17" t="s">
        <v>125</v>
      </c>
      <c r="G67" s="11"/>
      <c r="H67" s="11"/>
      <c r="I67" s="11"/>
      <c r="J67" s="19">
        <v>170000000</v>
      </c>
      <c r="K67" s="20"/>
      <c r="L67" s="20"/>
      <c r="M67" s="20"/>
      <c r="N67" s="3">
        <v>0</v>
      </c>
      <c r="O67" s="3">
        <f>15349228-364700</f>
        <v>14984528</v>
      </c>
      <c r="P67" s="19">
        <v>50000000</v>
      </c>
      <c r="Q67" s="20"/>
      <c r="R67" s="19">
        <v>0</v>
      </c>
      <c r="S67" s="20"/>
      <c r="T67" s="3">
        <f t="shared" si="5"/>
        <v>105015472</v>
      </c>
      <c r="U67" s="2">
        <f t="shared" si="1"/>
        <v>72.17888807851095</v>
      </c>
      <c r="V67" s="19">
        <f>75907000-108000</f>
        <v>75799000</v>
      </c>
      <c r="W67" s="20"/>
      <c r="X67" s="20"/>
      <c r="Y67" s="20"/>
      <c r="Z67" s="19">
        <f>61805500+13993500</f>
        <v>75799000</v>
      </c>
      <c r="AA67" s="20"/>
      <c r="AB67" s="3">
        <f>61805500+13993500</f>
        <v>75799000</v>
      </c>
      <c r="AC67" s="21">
        <f t="shared" si="7"/>
        <v>29216472</v>
      </c>
      <c r="AD67" s="20"/>
    </row>
    <row r="68" spans="2:30" ht="14.25" customHeight="1">
      <c r="B68" s="17" t="s">
        <v>126</v>
      </c>
      <c r="C68" s="11"/>
      <c r="D68" s="18" t="s">
        <v>28</v>
      </c>
      <c r="E68" s="11"/>
      <c r="F68" s="17" t="s">
        <v>127</v>
      </c>
      <c r="G68" s="11"/>
      <c r="H68" s="11"/>
      <c r="I68" s="11"/>
      <c r="J68" s="19">
        <v>3000000</v>
      </c>
      <c r="K68" s="20"/>
      <c r="L68" s="20"/>
      <c r="M68" s="20"/>
      <c r="N68" s="3">
        <v>0</v>
      </c>
      <c r="O68" s="3">
        <v>0</v>
      </c>
      <c r="P68" s="19">
        <v>22000000</v>
      </c>
      <c r="Q68" s="20"/>
      <c r="R68" s="19">
        <v>21000000</v>
      </c>
      <c r="S68" s="20"/>
      <c r="T68" s="3">
        <f t="shared" si="5"/>
        <v>2000000</v>
      </c>
      <c r="U68" s="2">
        <f t="shared" si="1"/>
        <v>13.2864</v>
      </c>
      <c r="V68" s="19">
        <v>265728</v>
      </c>
      <c r="W68" s="20"/>
      <c r="X68" s="20"/>
      <c r="Y68" s="20"/>
      <c r="Z68" s="19">
        <v>265728</v>
      </c>
      <c r="AA68" s="20"/>
      <c r="AB68" s="3">
        <v>265728</v>
      </c>
      <c r="AC68" s="21">
        <f t="shared" si="7"/>
        <v>1734272</v>
      </c>
      <c r="AD68" s="20"/>
    </row>
    <row r="69" spans="2:30" ht="14.25" customHeight="1">
      <c r="B69" s="17" t="s">
        <v>128</v>
      </c>
      <c r="C69" s="11"/>
      <c r="D69" s="18" t="s">
        <v>28</v>
      </c>
      <c r="E69" s="11"/>
      <c r="F69" s="17" t="s">
        <v>129</v>
      </c>
      <c r="G69" s="11"/>
      <c r="H69" s="11"/>
      <c r="I69" s="11"/>
      <c r="J69" s="19">
        <v>300000</v>
      </c>
      <c r="K69" s="20"/>
      <c r="L69" s="20"/>
      <c r="M69" s="20"/>
      <c r="N69" s="3">
        <v>0</v>
      </c>
      <c r="O69" s="3">
        <v>0</v>
      </c>
      <c r="P69" s="19">
        <v>0</v>
      </c>
      <c r="Q69" s="20"/>
      <c r="R69" s="19">
        <v>0</v>
      </c>
      <c r="S69" s="20"/>
      <c r="T69" s="3">
        <f t="shared" si="5"/>
        <v>300000</v>
      </c>
      <c r="U69" s="2" t="s">
        <v>56</v>
      </c>
      <c r="V69" s="19">
        <v>0</v>
      </c>
      <c r="W69" s="20"/>
      <c r="X69" s="20"/>
      <c r="Y69" s="20"/>
      <c r="Z69" s="19">
        <v>0</v>
      </c>
      <c r="AA69" s="20"/>
      <c r="AB69" s="3">
        <v>0</v>
      </c>
      <c r="AC69" s="21">
        <f t="shared" si="7"/>
        <v>300000</v>
      </c>
      <c r="AD69" s="20"/>
    </row>
    <row r="70" spans="2:30" ht="14.25" customHeight="1">
      <c r="B70" s="17" t="s">
        <v>130</v>
      </c>
      <c r="C70" s="11"/>
      <c r="D70" s="18" t="s">
        <v>28</v>
      </c>
      <c r="E70" s="11"/>
      <c r="F70" s="17" t="s">
        <v>131</v>
      </c>
      <c r="G70" s="11"/>
      <c r="H70" s="11"/>
      <c r="I70" s="11"/>
      <c r="J70" s="19">
        <v>3000000</v>
      </c>
      <c r="K70" s="20"/>
      <c r="L70" s="20"/>
      <c r="M70" s="20"/>
      <c r="N70" s="3">
        <v>0</v>
      </c>
      <c r="O70" s="3">
        <v>0</v>
      </c>
      <c r="P70" s="19">
        <v>1000000</v>
      </c>
      <c r="Q70" s="20"/>
      <c r="R70" s="19">
        <v>0</v>
      </c>
      <c r="S70" s="20"/>
      <c r="T70" s="3">
        <f t="shared" si="5"/>
        <v>2000000</v>
      </c>
      <c r="U70" s="2">
        <f t="shared" si="1"/>
        <v>9.27</v>
      </c>
      <c r="V70" s="19">
        <v>185400</v>
      </c>
      <c r="W70" s="20"/>
      <c r="X70" s="20"/>
      <c r="Y70" s="20"/>
      <c r="Z70" s="19">
        <v>185400</v>
      </c>
      <c r="AA70" s="20"/>
      <c r="AB70" s="3">
        <v>185400</v>
      </c>
      <c r="AC70" s="21">
        <f t="shared" si="7"/>
        <v>1814600</v>
      </c>
      <c r="AD70" s="20"/>
    </row>
    <row r="71" spans="2:30" ht="14.25" customHeight="1">
      <c r="B71" s="17" t="s">
        <v>132</v>
      </c>
      <c r="C71" s="11"/>
      <c r="D71" s="18" t="s">
        <v>28</v>
      </c>
      <c r="E71" s="11"/>
      <c r="F71" s="17" t="s">
        <v>133</v>
      </c>
      <c r="G71" s="11"/>
      <c r="H71" s="11"/>
      <c r="I71" s="11"/>
      <c r="J71" s="19">
        <v>40000000</v>
      </c>
      <c r="K71" s="20"/>
      <c r="L71" s="20"/>
      <c r="M71" s="20"/>
      <c r="N71" s="3">
        <v>0</v>
      </c>
      <c r="O71" s="3">
        <v>0</v>
      </c>
      <c r="P71" s="19">
        <v>0</v>
      </c>
      <c r="Q71" s="20"/>
      <c r="R71" s="19">
        <v>0</v>
      </c>
      <c r="S71" s="20"/>
      <c r="T71" s="3">
        <f t="shared" si="5"/>
        <v>40000000</v>
      </c>
      <c r="U71" s="2">
        <f t="shared" si="1"/>
        <v>93.0983175</v>
      </c>
      <c r="V71" s="19">
        <v>37239327</v>
      </c>
      <c r="W71" s="20"/>
      <c r="X71" s="20"/>
      <c r="Y71" s="20"/>
      <c r="Z71" s="19">
        <v>37239327</v>
      </c>
      <c r="AA71" s="20"/>
      <c r="AB71" s="3">
        <v>37239327</v>
      </c>
      <c r="AC71" s="21">
        <f t="shared" si="7"/>
        <v>2760673</v>
      </c>
      <c r="AD71" s="20"/>
    </row>
    <row r="72" spans="2:30" ht="24.75" customHeight="1">
      <c r="B72" s="12" t="s">
        <v>134</v>
      </c>
      <c r="C72" s="13"/>
      <c r="D72" s="14"/>
      <c r="E72" s="13"/>
      <c r="F72" s="12" t="s">
        <v>135</v>
      </c>
      <c r="G72" s="13"/>
      <c r="H72" s="13"/>
      <c r="I72" s="13"/>
      <c r="J72" s="15">
        <v>44694432</v>
      </c>
      <c r="K72" s="16"/>
      <c r="L72" s="16"/>
      <c r="M72" s="16"/>
      <c r="N72" s="4">
        <v>0</v>
      </c>
      <c r="O72" s="4">
        <v>0</v>
      </c>
      <c r="P72" s="15">
        <v>20000000</v>
      </c>
      <c r="Q72" s="16"/>
      <c r="R72" s="15">
        <v>0</v>
      </c>
      <c r="S72" s="16"/>
      <c r="T72" s="4">
        <f>T73+T75</f>
        <v>24694432</v>
      </c>
      <c r="U72" s="5">
        <f t="shared" si="1"/>
        <v>99.52965915555377</v>
      </c>
      <c r="V72" s="15">
        <f>V73+V75</f>
        <v>24578284</v>
      </c>
      <c r="W72" s="16"/>
      <c r="X72" s="16"/>
      <c r="Y72" s="16"/>
      <c r="Z72" s="15">
        <f>Z73+Z75</f>
        <v>24578284</v>
      </c>
      <c r="AA72" s="16"/>
      <c r="AB72" s="4">
        <f>AB73+AB75</f>
        <v>24578284</v>
      </c>
      <c r="AC72" s="15">
        <f>AC73+AC75</f>
        <v>116148</v>
      </c>
      <c r="AD72" s="16"/>
    </row>
    <row r="73" spans="2:30" ht="22.5" customHeight="1">
      <c r="B73" s="12" t="s">
        <v>136</v>
      </c>
      <c r="C73" s="13"/>
      <c r="D73" s="14"/>
      <c r="E73" s="13"/>
      <c r="F73" s="12" t="s">
        <v>137</v>
      </c>
      <c r="G73" s="13"/>
      <c r="H73" s="13"/>
      <c r="I73" s="13"/>
      <c r="J73" s="15">
        <v>24694432</v>
      </c>
      <c r="K73" s="16"/>
      <c r="L73" s="16"/>
      <c r="M73" s="16"/>
      <c r="N73" s="4">
        <v>0</v>
      </c>
      <c r="O73" s="4">
        <v>0</v>
      </c>
      <c r="P73" s="15">
        <v>0</v>
      </c>
      <c r="Q73" s="16"/>
      <c r="R73" s="15">
        <v>0</v>
      </c>
      <c r="S73" s="16"/>
      <c r="T73" s="4">
        <v>24694432</v>
      </c>
      <c r="U73" s="5">
        <f t="shared" si="1"/>
        <v>99.52965915555377</v>
      </c>
      <c r="V73" s="15">
        <f>V74</f>
        <v>24578284</v>
      </c>
      <c r="W73" s="16"/>
      <c r="X73" s="16"/>
      <c r="Y73" s="16"/>
      <c r="Z73" s="15">
        <f>Z74</f>
        <v>24578284</v>
      </c>
      <c r="AA73" s="16"/>
      <c r="AB73" s="4">
        <f>AB74</f>
        <v>24578284</v>
      </c>
      <c r="AC73" s="15">
        <f>AC74</f>
        <v>116148</v>
      </c>
      <c r="AD73" s="16"/>
    </row>
    <row r="74" spans="2:30" ht="14.25" customHeight="1">
      <c r="B74" s="17" t="s">
        <v>138</v>
      </c>
      <c r="C74" s="11"/>
      <c r="D74" s="18" t="s">
        <v>28</v>
      </c>
      <c r="E74" s="11"/>
      <c r="F74" s="17" t="s">
        <v>139</v>
      </c>
      <c r="G74" s="11"/>
      <c r="H74" s="11"/>
      <c r="I74" s="11"/>
      <c r="J74" s="19">
        <v>24694432</v>
      </c>
      <c r="K74" s="20"/>
      <c r="L74" s="20"/>
      <c r="M74" s="20"/>
      <c r="N74" s="3">
        <v>0</v>
      </c>
      <c r="O74" s="3">
        <v>0</v>
      </c>
      <c r="P74" s="19">
        <v>0</v>
      </c>
      <c r="Q74" s="20"/>
      <c r="R74" s="19">
        <v>0</v>
      </c>
      <c r="S74" s="20"/>
      <c r="T74" s="3">
        <f>J74+N74-O74-P74+R74</f>
        <v>24694432</v>
      </c>
      <c r="U74" s="2">
        <f t="shared" si="1"/>
        <v>99.52965915555377</v>
      </c>
      <c r="V74" s="19">
        <v>24578284</v>
      </c>
      <c r="W74" s="20"/>
      <c r="X74" s="20"/>
      <c r="Y74" s="20"/>
      <c r="Z74" s="19">
        <v>24578284</v>
      </c>
      <c r="AA74" s="20"/>
      <c r="AB74" s="3">
        <v>24578284</v>
      </c>
      <c r="AC74" s="21">
        <f>T74-V74</f>
        <v>116148</v>
      </c>
      <c r="AD74" s="20"/>
    </row>
    <row r="75" spans="2:30" ht="14.25" customHeight="1">
      <c r="B75" s="12" t="s">
        <v>140</v>
      </c>
      <c r="C75" s="13"/>
      <c r="D75" s="14"/>
      <c r="E75" s="13"/>
      <c r="F75" s="12" t="s">
        <v>141</v>
      </c>
      <c r="G75" s="13"/>
      <c r="H75" s="13"/>
      <c r="I75" s="13"/>
      <c r="J75" s="15">
        <v>20000000</v>
      </c>
      <c r="K75" s="16"/>
      <c r="L75" s="16"/>
      <c r="M75" s="16"/>
      <c r="N75" s="4">
        <v>0</v>
      </c>
      <c r="O75" s="4">
        <v>0</v>
      </c>
      <c r="P75" s="15">
        <v>20000000</v>
      </c>
      <c r="Q75" s="16"/>
      <c r="R75" s="15">
        <v>0</v>
      </c>
      <c r="S75" s="16"/>
      <c r="T75" s="4">
        <v>0</v>
      </c>
      <c r="U75" s="5" t="s">
        <v>56</v>
      </c>
      <c r="V75" s="15">
        <v>0</v>
      </c>
      <c r="W75" s="16"/>
      <c r="X75" s="16"/>
      <c r="Y75" s="16"/>
      <c r="Z75" s="15">
        <v>0</v>
      </c>
      <c r="AA75" s="16"/>
      <c r="AB75" s="4">
        <v>0</v>
      </c>
      <c r="AC75" s="15">
        <f>AC76</f>
        <v>0</v>
      </c>
      <c r="AD75" s="16"/>
    </row>
    <row r="76" spans="2:30" ht="14.25" customHeight="1">
      <c r="B76" s="17" t="s">
        <v>142</v>
      </c>
      <c r="C76" s="11"/>
      <c r="D76" s="18" t="s">
        <v>28</v>
      </c>
      <c r="E76" s="11"/>
      <c r="F76" s="17" t="s">
        <v>143</v>
      </c>
      <c r="G76" s="11"/>
      <c r="H76" s="11"/>
      <c r="I76" s="11"/>
      <c r="J76" s="19">
        <v>20000000</v>
      </c>
      <c r="K76" s="20"/>
      <c r="L76" s="20"/>
      <c r="M76" s="20"/>
      <c r="N76" s="3">
        <v>0</v>
      </c>
      <c r="O76" s="3">
        <v>0</v>
      </c>
      <c r="P76" s="19">
        <v>20000000</v>
      </c>
      <c r="Q76" s="20"/>
      <c r="R76" s="19">
        <v>0</v>
      </c>
      <c r="S76" s="20"/>
      <c r="T76" s="3">
        <v>0</v>
      </c>
      <c r="U76" s="2" t="s">
        <v>56</v>
      </c>
      <c r="V76" s="19">
        <v>0</v>
      </c>
      <c r="W76" s="20"/>
      <c r="X76" s="20"/>
      <c r="Y76" s="20"/>
      <c r="Z76" s="19">
        <v>0</v>
      </c>
      <c r="AA76" s="20"/>
      <c r="AB76" s="3">
        <v>0</v>
      </c>
      <c r="AC76" s="21">
        <f>T76-V76</f>
        <v>0</v>
      </c>
      <c r="AD76" s="20"/>
    </row>
    <row r="77" ht="27" customHeight="1"/>
    <row r="78" spans="3:29" ht="18" customHeight="1">
      <c r="C78" s="22" t="s">
        <v>144</v>
      </c>
      <c r="D78" s="23"/>
      <c r="E78" s="23"/>
      <c r="F78" s="23"/>
      <c r="G78" s="23"/>
      <c r="H78" s="23"/>
      <c r="I78" s="23"/>
      <c r="J78" s="23"/>
      <c r="M78" s="22" t="s">
        <v>145</v>
      </c>
      <c r="N78" s="23"/>
      <c r="O78" s="23"/>
      <c r="P78" s="23"/>
      <c r="S78" s="22" t="s">
        <v>146</v>
      </c>
      <c r="T78" s="23"/>
      <c r="U78" s="23"/>
      <c r="V78" s="23"/>
      <c r="W78" s="23"/>
      <c r="Y78" s="22" t="s">
        <v>147</v>
      </c>
      <c r="Z78" s="23"/>
      <c r="AA78" s="23"/>
      <c r="AB78" s="23"/>
      <c r="AC78" s="23"/>
    </row>
    <row r="79" ht="409.5" customHeight="1" hidden="1"/>
  </sheetData>
  <sheetProtection/>
  <mergeCells count="577">
    <mergeCell ref="AC76:AD76"/>
    <mergeCell ref="C78:J78"/>
    <mergeCell ref="M78:P78"/>
    <mergeCell ref="S78:W78"/>
    <mergeCell ref="Y78:AC78"/>
    <mergeCell ref="Z75:AA75"/>
    <mergeCell ref="AC75:AD75"/>
    <mergeCell ref="B76:C76"/>
    <mergeCell ref="D76:E76"/>
    <mergeCell ref="F76:I76"/>
    <mergeCell ref="J76:M76"/>
    <mergeCell ref="P76:Q76"/>
    <mergeCell ref="R76:S76"/>
    <mergeCell ref="V76:Y76"/>
    <mergeCell ref="Z76:AA76"/>
    <mergeCell ref="V74:Y74"/>
    <mergeCell ref="Z74:AA74"/>
    <mergeCell ref="AC74:AD74"/>
    <mergeCell ref="B75:C75"/>
    <mergeCell ref="D75:E75"/>
    <mergeCell ref="F75:I75"/>
    <mergeCell ref="J75:M75"/>
    <mergeCell ref="P75:Q75"/>
    <mergeCell ref="R75:S75"/>
    <mergeCell ref="V75:Y75"/>
    <mergeCell ref="B74:C74"/>
    <mergeCell ref="D74:E74"/>
    <mergeCell ref="F74:I74"/>
    <mergeCell ref="J74:M74"/>
    <mergeCell ref="P74:Q74"/>
    <mergeCell ref="R74:S74"/>
    <mergeCell ref="AC72:AD72"/>
    <mergeCell ref="B73:C73"/>
    <mergeCell ref="D73:E73"/>
    <mergeCell ref="F73:I73"/>
    <mergeCell ref="J73:M73"/>
    <mergeCell ref="P73:Q73"/>
    <mergeCell ref="R73:S73"/>
    <mergeCell ref="V73:Y73"/>
    <mergeCell ref="Z73:AA73"/>
    <mergeCell ref="AC73:AD73"/>
    <mergeCell ref="Z71:AA71"/>
    <mergeCell ref="AC71:AD71"/>
    <mergeCell ref="V72:Y72"/>
    <mergeCell ref="Z72:AA72"/>
    <mergeCell ref="B72:C72"/>
    <mergeCell ref="D72:E72"/>
    <mergeCell ref="F72:I72"/>
    <mergeCell ref="J72:M72"/>
    <mergeCell ref="P72:Q72"/>
    <mergeCell ref="R72:S72"/>
    <mergeCell ref="V70:Y70"/>
    <mergeCell ref="Z70:AA70"/>
    <mergeCell ref="AC70:AD70"/>
    <mergeCell ref="B71:C71"/>
    <mergeCell ref="D71:E71"/>
    <mergeCell ref="F71:I71"/>
    <mergeCell ref="J71:M71"/>
    <mergeCell ref="P71:Q71"/>
    <mergeCell ref="R71:S71"/>
    <mergeCell ref="V71:Y71"/>
    <mergeCell ref="B70:C70"/>
    <mergeCell ref="D70:E70"/>
    <mergeCell ref="F70:I70"/>
    <mergeCell ref="J70:M70"/>
    <mergeCell ref="P70:Q70"/>
    <mergeCell ref="R70:S70"/>
    <mergeCell ref="AC68:AD68"/>
    <mergeCell ref="B69:C69"/>
    <mergeCell ref="D69:E69"/>
    <mergeCell ref="F69:I69"/>
    <mergeCell ref="J69:M69"/>
    <mergeCell ref="P69:Q69"/>
    <mergeCell ref="R69:S69"/>
    <mergeCell ref="V69:Y69"/>
    <mergeCell ref="Z69:AA69"/>
    <mergeCell ref="AC69:AD69"/>
    <mergeCell ref="Z67:AA67"/>
    <mergeCell ref="AC67:AD67"/>
    <mergeCell ref="B68:C68"/>
    <mergeCell ref="D68:E68"/>
    <mergeCell ref="F68:I68"/>
    <mergeCell ref="J68:M68"/>
    <mergeCell ref="P68:Q68"/>
    <mergeCell ref="R68:S68"/>
    <mergeCell ref="V68:Y68"/>
    <mergeCell ref="Z68:AA68"/>
    <mergeCell ref="V66:Y66"/>
    <mergeCell ref="Z66:AA66"/>
    <mergeCell ref="AC66:AD66"/>
    <mergeCell ref="B67:C67"/>
    <mergeCell ref="D67:E67"/>
    <mergeCell ref="F67:I67"/>
    <mergeCell ref="J67:M67"/>
    <mergeCell ref="P67:Q67"/>
    <mergeCell ref="R67:S67"/>
    <mergeCell ref="V67:Y67"/>
    <mergeCell ref="B66:C66"/>
    <mergeCell ref="D66:E66"/>
    <mergeCell ref="F66:I66"/>
    <mergeCell ref="J66:M66"/>
    <mergeCell ref="P66:Q66"/>
    <mergeCell ref="R66:S66"/>
    <mergeCell ref="AC64:AD64"/>
    <mergeCell ref="B65:C65"/>
    <mergeCell ref="D65:E65"/>
    <mergeCell ref="F65:I65"/>
    <mergeCell ref="J65:M65"/>
    <mergeCell ref="P65:Q65"/>
    <mergeCell ref="R65:S65"/>
    <mergeCell ref="V65:Y65"/>
    <mergeCell ref="Z65:AA65"/>
    <mergeCell ref="AC65:AD65"/>
    <mergeCell ref="Z63:AA63"/>
    <mergeCell ref="AC63:AD63"/>
    <mergeCell ref="B64:C64"/>
    <mergeCell ref="D64:E64"/>
    <mergeCell ref="F64:I64"/>
    <mergeCell ref="J64:M64"/>
    <mergeCell ref="P64:Q64"/>
    <mergeCell ref="R64:S64"/>
    <mergeCell ref="V64:Y64"/>
    <mergeCell ref="Z64:AA64"/>
    <mergeCell ref="V62:Y62"/>
    <mergeCell ref="Z62:AA62"/>
    <mergeCell ref="AC62:AD62"/>
    <mergeCell ref="B63:C63"/>
    <mergeCell ref="D63:E63"/>
    <mergeCell ref="F63:I63"/>
    <mergeCell ref="J63:M63"/>
    <mergeCell ref="P63:Q63"/>
    <mergeCell ref="R63:S63"/>
    <mergeCell ref="V63:Y63"/>
    <mergeCell ref="B62:C62"/>
    <mergeCell ref="D62:E62"/>
    <mergeCell ref="F62:I62"/>
    <mergeCell ref="J62:M62"/>
    <mergeCell ref="P62:Q62"/>
    <mergeCell ref="R62:S62"/>
    <mergeCell ref="AC60:AD60"/>
    <mergeCell ref="B61:C61"/>
    <mergeCell ref="D61:E61"/>
    <mergeCell ref="F61:I61"/>
    <mergeCell ref="J61:M61"/>
    <mergeCell ref="P61:Q61"/>
    <mergeCell ref="R61:S61"/>
    <mergeCell ref="V61:Y61"/>
    <mergeCell ref="Z61:AA61"/>
    <mergeCell ref="AC61:AD61"/>
    <mergeCell ref="Z59:AA59"/>
    <mergeCell ref="AC59:AD59"/>
    <mergeCell ref="B60:C60"/>
    <mergeCell ref="D60:E60"/>
    <mergeCell ref="F60:I60"/>
    <mergeCell ref="J60:M60"/>
    <mergeCell ref="P60:Q60"/>
    <mergeCell ref="R60:S60"/>
    <mergeCell ref="V60:Y60"/>
    <mergeCell ref="Z60:AA60"/>
    <mergeCell ref="V58:Y58"/>
    <mergeCell ref="Z58:AA58"/>
    <mergeCell ref="AC58:AD58"/>
    <mergeCell ref="B59:C59"/>
    <mergeCell ref="D59:E59"/>
    <mergeCell ref="F59:I59"/>
    <mergeCell ref="J59:M59"/>
    <mergeCell ref="P59:Q59"/>
    <mergeCell ref="R59:S59"/>
    <mergeCell ref="V59:Y59"/>
    <mergeCell ref="B58:C58"/>
    <mergeCell ref="D58:E58"/>
    <mergeCell ref="F58:I58"/>
    <mergeCell ref="J58:M58"/>
    <mergeCell ref="P58:Q58"/>
    <mergeCell ref="R58:S58"/>
    <mergeCell ref="AC56:AD56"/>
    <mergeCell ref="B57:C57"/>
    <mergeCell ref="D57:E57"/>
    <mergeCell ref="F57:I57"/>
    <mergeCell ref="J57:M57"/>
    <mergeCell ref="P57:Q57"/>
    <mergeCell ref="R57:S57"/>
    <mergeCell ref="V57:Y57"/>
    <mergeCell ref="Z57:AA57"/>
    <mergeCell ref="AC57:AD57"/>
    <mergeCell ref="Z55:AA55"/>
    <mergeCell ref="AC55:AD55"/>
    <mergeCell ref="B56:C56"/>
    <mergeCell ref="D56:E56"/>
    <mergeCell ref="F56:I56"/>
    <mergeCell ref="J56:M56"/>
    <mergeCell ref="P56:Q56"/>
    <mergeCell ref="R56:S56"/>
    <mergeCell ref="V56:Y56"/>
    <mergeCell ref="Z56:AA56"/>
    <mergeCell ref="V54:Y54"/>
    <mergeCell ref="Z54:AA54"/>
    <mergeCell ref="AC54:AD54"/>
    <mergeCell ref="B55:C55"/>
    <mergeCell ref="D55:E55"/>
    <mergeCell ref="F55:I55"/>
    <mergeCell ref="J55:M55"/>
    <mergeCell ref="P55:Q55"/>
    <mergeCell ref="R55:S55"/>
    <mergeCell ref="V55:Y55"/>
    <mergeCell ref="B54:C54"/>
    <mergeCell ref="D54:E54"/>
    <mergeCell ref="F54:I54"/>
    <mergeCell ref="J54:M54"/>
    <mergeCell ref="P54:Q54"/>
    <mergeCell ref="R54:S54"/>
    <mergeCell ref="AC52:AD52"/>
    <mergeCell ref="B53:C53"/>
    <mergeCell ref="D53:E53"/>
    <mergeCell ref="F53:I53"/>
    <mergeCell ref="J53:M53"/>
    <mergeCell ref="P53:Q53"/>
    <mergeCell ref="R53:S53"/>
    <mergeCell ref="V53:Y53"/>
    <mergeCell ref="Z53:AA53"/>
    <mergeCell ref="AC53:AD53"/>
    <mergeCell ref="Z51:AA51"/>
    <mergeCell ref="AC51:AD51"/>
    <mergeCell ref="B52:C52"/>
    <mergeCell ref="D52:E52"/>
    <mergeCell ref="F52:I52"/>
    <mergeCell ref="J52:M52"/>
    <mergeCell ref="P52:Q52"/>
    <mergeCell ref="R52:S52"/>
    <mergeCell ref="V52:Y52"/>
    <mergeCell ref="Z52:AA52"/>
    <mergeCell ref="V50:Y50"/>
    <mergeCell ref="Z50:AA50"/>
    <mergeCell ref="AC50:AD50"/>
    <mergeCell ref="B51:C51"/>
    <mergeCell ref="D51:E51"/>
    <mergeCell ref="F51:I51"/>
    <mergeCell ref="J51:M51"/>
    <mergeCell ref="P51:Q51"/>
    <mergeCell ref="R51:S51"/>
    <mergeCell ref="V51:Y51"/>
    <mergeCell ref="B50:C50"/>
    <mergeCell ref="D50:E50"/>
    <mergeCell ref="F50:I50"/>
    <mergeCell ref="J50:M50"/>
    <mergeCell ref="P50:Q50"/>
    <mergeCell ref="R50:S50"/>
    <mergeCell ref="AC48:AD48"/>
    <mergeCell ref="B49:C49"/>
    <mergeCell ref="D49:E49"/>
    <mergeCell ref="F49:I49"/>
    <mergeCell ref="J49:M49"/>
    <mergeCell ref="P49:Q49"/>
    <mergeCell ref="R49:S49"/>
    <mergeCell ref="V49:Y49"/>
    <mergeCell ref="Z49:AA49"/>
    <mergeCell ref="AC49:AD49"/>
    <mergeCell ref="Z47:AA47"/>
    <mergeCell ref="AC47:AD47"/>
    <mergeCell ref="B48:C48"/>
    <mergeCell ref="D48:E48"/>
    <mergeCell ref="F48:I48"/>
    <mergeCell ref="J48:M48"/>
    <mergeCell ref="P48:Q48"/>
    <mergeCell ref="R48:S48"/>
    <mergeCell ref="V48:Y48"/>
    <mergeCell ref="Z48:AA48"/>
    <mergeCell ref="V46:Y46"/>
    <mergeCell ref="Z46:AA46"/>
    <mergeCell ref="AC46:AD46"/>
    <mergeCell ref="B47:C47"/>
    <mergeCell ref="D47:E47"/>
    <mergeCell ref="F47:I47"/>
    <mergeCell ref="J47:M47"/>
    <mergeCell ref="P47:Q47"/>
    <mergeCell ref="R47:S47"/>
    <mergeCell ref="V47:Y47"/>
    <mergeCell ref="B46:C46"/>
    <mergeCell ref="D46:E46"/>
    <mergeCell ref="F46:I46"/>
    <mergeCell ref="J46:M46"/>
    <mergeCell ref="P46:Q46"/>
    <mergeCell ref="R46:S46"/>
    <mergeCell ref="AC44:AD44"/>
    <mergeCell ref="B45:C45"/>
    <mergeCell ref="D45:E45"/>
    <mergeCell ref="F45:I45"/>
    <mergeCell ref="J45:M45"/>
    <mergeCell ref="P45:Q45"/>
    <mergeCell ref="R45:S45"/>
    <mergeCell ref="V45:Y45"/>
    <mergeCell ref="Z45:AA45"/>
    <mergeCell ref="AC45:AD45"/>
    <mergeCell ref="Z43:AA43"/>
    <mergeCell ref="AC43:AD43"/>
    <mergeCell ref="B44:C44"/>
    <mergeCell ref="D44:E44"/>
    <mergeCell ref="F44:I44"/>
    <mergeCell ref="J44:M44"/>
    <mergeCell ref="P44:Q44"/>
    <mergeCell ref="R44:S44"/>
    <mergeCell ref="V44:Y44"/>
    <mergeCell ref="Z44:AA44"/>
    <mergeCell ref="V42:Y42"/>
    <mergeCell ref="Z42:AA42"/>
    <mergeCell ref="AC42:AD42"/>
    <mergeCell ref="B43:C43"/>
    <mergeCell ref="D43:E43"/>
    <mergeCell ref="F43:I43"/>
    <mergeCell ref="J43:M43"/>
    <mergeCell ref="P43:Q43"/>
    <mergeCell ref="R43:S43"/>
    <mergeCell ref="V43:Y43"/>
    <mergeCell ref="B42:C42"/>
    <mergeCell ref="D42:E42"/>
    <mergeCell ref="F42:I42"/>
    <mergeCell ref="J42:M42"/>
    <mergeCell ref="P42:Q42"/>
    <mergeCell ref="R42:S42"/>
    <mergeCell ref="AC40:AD40"/>
    <mergeCell ref="B41:C41"/>
    <mergeCell ref="D41:E41"/>
    <mergeCell ref="F41:I41"/>
    <mergeCell ref="J41:M41"/>
    <mergeCell ref="P41:Q41"/>
    <mergeCell ref="R41:S41"/>
    <mergeCell ref="V41:Y41"/>
    <mergeCell ref="Z41:AA41"/>
    <mergeCell ref="AC41:AD41"/>
    <mergeCell ref="Z39:AA39"/>
    <mergeCell ref="AC39:AD39"/>
    <mergeCell ref="B40:C40"/>
    <mergeCell ref="D40:E40"/>
    <mergeCell ref="F40:I40"/>
    <mergeCell ref="J40:M40"/>
    <mergeCell ref="P40:Q40"/>
    <mergeCell ref="R40:S40"/>
    <mergeCell ref="V40:Y40"/>
    <mergeCell ref="Z40:AA40"/>
    <mergeCell ref="V38:Y38"/>
    <mergeCell ref="Z38:AA38"/>
    <mergeCell ref="AC38:AD38"/>
    <mergeCell ref="B39:C39"/>
    <mergeCell ref="D39:E39"/>
    <mergeCell ref="F39:I39"/>
    <mergeCell ref="J39:M39"/>
    <mergeCell ref="P39:Q39"/>
    <mergeCell ref="R39:S39"/>
    <mergeCell ref="V39:Y39"/>
    <mergeCell ref="B38:C38"/>
    <mergeCell ref="D38:E38"/>
    <mergeCell ref="F38:I38"/>
    <mergeCell ref="J38:M38"/>
    <mergeCell ref="P38:Q38"/>
    <mergeCell ref="R38:S38"/>
    <mergeCell ref="AC36:AD36"/>
    <mergeCell ref="B37:C37"/>
    <mergeCell ref="D37:E37"/>
    <mergeCell ref="F37:I37"/>
    <mergeCell ref="J37:M37"/>
    <mergeCell ref="P37:Q37"/>
    <mergeCell ref="R37:S37"/>
    <mergeCell ref="V37:Y37"/>
    <mergeCell ref="Z37:AA37"/>
    <mergeCell ref="AC37:AD37"/>
    <mergeCell ref="Z35:AA35"/>
    <mergeCell ref="AC35:AD35"/>
    <mergeCell ref="B36:C36"/>
    <mergeCell ref="D36:E36"/>
    <mergeCell ref="F36:I36"/>
    <mergeCell ref="J36:M36"/>
    <mergeCell ref="P36:Q36"/>
    <mergeCell ref="R36:S36"/>
    <mergeCell ref="V36:Y36"/>
    <mergeCell ref="Z36:AA36"/>
    <mergeCell ref="V34:Y34"/>
    <mergeCell ref="Z34:AA34"/>
    <mergeCell ref="AC34:AD34"/>
    <mergeCell ref="B35:C35"/>
    <mergeCell ref="D35:E35"/>
    <mergeCell ref="F35:I35"/>
    <mergeCell ref="J35:M35"/>
    <mergeCell ref="P35:Q35"/>
    <mergeCell ref="R35:S35"/>
    <mergeCell ref="V35:Y35"/>
    <mergeCell ref="B34:C34"/>
    <mergeCell ref="D34:E34"/>
    <mergeCell ref="F34:I34"/>
    <mergeCell ref="J34:M34"/>
    <mergeCell ref="P34:Q34"/>
    <mergeCell ref="R34:S34"/>
    <mergeCell ref="AC32:AD32"/>
    <mergeCell ref="B33:C33"/>
    <mergeCell ref="D33:E33"/>
    <mergeCell ref="F33:I33"/>
    <mergeCell ref="J33:M33"/>
    <mergeCell ref="P33:Q33"/>
    <mergeCell ref="R33:S33"/>
    <mergeCell ref="V33:Y33"/>
    <mergeCell ref="Z33:AA33"/>
    <mergeCell ref="AC33:AD33"/>
    <mergeCell ref="Z31:AA31"/>
    <mergeCell ref="AC31:AD31"/>
    <mergeCell ref="B32:C32"/>
    <mergeCell ref="D32:E32"/>
    <mergeCell ref="F32:I32"/>
    <mergeCell ref="J32:M32"/>
    <mergeCell ref="P32:Q32"/>
    <mergeCell ref="R32:S32"/>
    <mergeCell ref="V32:Y32"/>
    <mergeCell ref="Z32:AA32"/>
    <mergeCell ref="V30:Y30"/>
    <mergeCell ref="Z30:AA30"/>
    <mergeCell ref="AC30:AD30"/>
    <mergeCell ref="B31:C31"/>
    <mergeCell ref="D31:E31"/>
    <mergeCell ref="F31:I31"/>
    <mergeCell ref="J31:M31"/>
    <mergeCell ref="P31:Q31"/>
    <mergeCell ref="R31:S31"/>
    <mergeCell ref="V31:Y31"/>
    <mergeCell ref="B30:C30"/>
    <mergeCell ref="D30:E30"/>
    <mergeCell ref="F30:I30"/>
    <mergeCell ref="J30:M30"/>
    <mergeCell ref="P30:Q30"/>
    <mergeCell ref="R30:S30"/>
    <mergeCell ref="AC28:AD28"/>
    <mergeCell ref="B29:C29"/>
    <mergeCell ref="D29:E29"/>
    <mergeCell ref="F29:I29"/>
    <mergeCell ref="J29:M29"/>
    <mergeCell ref="P29:Q29"/>
    <mergeCell ref="R29:S29"/>
    <mergeCell ref="V29:Y29"/>
    <mergeCell ref="Z29:AA29"/>
    <mergeCell ref="AC29:AD29"/>
    <mergeCell ref="Z27:AA27"/>
    <mergeCell ref="AC27:AD27"/>
    <mergeCell ref="B28:C28"/>
    <mergeCell ref="D28:E28"/>
    <mergeCell ref="F28:I28"/>
    <mergeCell ref="J28:M28"/>
    <mergeCell ref="P28:Q28"/>
    <mergeCell ref="R28:S28"/>
    <mergeCell ref="V28:Y28"/>
    <mergeCell ref="Z28:AA28"/>
    <mergeCell ref="V26:Y26"/>
    <mergeCell ref="Z26:AA26"/>
    <mergeCell ref="AC26:AD26"/>
    <mergeCell ref="B27:C27"/>
    <mergeCell ref="D27:E27"/>
    <mergeCell ref="F27:I27"/>
    <mergeCell ref="J27:M27"/>
    <mergeCell ref="P27:Q27"/>
    <mergeCell ref="R27:S27"/>
    <mergeCell ref="V27:Y27"/>
    <mergeCell ref="B26:C26"/>
    <mergeCell ref="D26:E26"/>
    <mergeCell ref="F26:I26"/>
    <mergeCell ref="J26:M26"/>
    <mergeCell ref="P26:Q26"/>
    <mergeCell ref="R26:S26"/>
    <mergeCell ref="AC24:AD24"/>
    <mergeCell ref="B25:C25"/>
    <mergeCell ref="D25:E25"/>
    <mergeCell ref="F25:I25"/>
    <mergeCell ref="J25:M25"/>
    <mergeCell ref="P25:Q25"/>
    <mergeCell ref="R25:S25"/>
    <mergeCell ref="V25:Y25"/>
    <mergeCell ref="Z25:AA25"/>
    <mergeCell ref="AC25:AD25"/>
    <mergeCell ref="Z23:AA23"/>
    <mergeCell ref="AC23:AD23"/>
    <mergeCell ref="B24:C24"/>
    <mergeCell ref="D24:E24"/>
    <mergeCell ref="F24:I24"/>
    <mergeCell ref="J24:M24"/>
    <mergeCell ref="P24:Q24"/>
    <mergeCell ref="R24:S24"/>
    <mergeCell ref="V24:Y24"/>
    <mergeCell ref="Z24:AA24"/>
    <mergeCell ref="V22:Y22"/>
    <mergeCell ref="Z22:AA22"/>
    <mergeCell ref="AC22:AD22"/>
    <mergeCell ref="B23:C23"/>
    <mergeCell ref="D23:E23"/>
    <mergeCell ref="F23:I23"/>
    <mergeCell ref="J23:M23"/>
    <mergeCell ref="P23:Q23"/>
    <mergeCell ref="R23:S23"/>
    <mergeCell ref="V23:Y23"/>
    <mergeCell ref="B22:C22"/>
    <mergeCell ref="D22:E22"/>
    <mergeCell ref="F22:I22"/>
    <mergeCell ref="J22:M22"/>
    <mergeCell ref="P22:Q22"/>
    <mergeCell ref="R22:S22"/>
    <mergeCell ref="AC20:AD20"/>
    <mergeCell ref="B21:C21"/>
    <mergeCell ref="D21:E21"/>
    <mergeCell ref="F21:I21"/>
    <mergeCell ref="J21:M21"/>
    <mergeCell ref="P21:Q21"/>
    <mergeCell ref="R21:S21"/>
    <mergeCell ref="V21:Y21"/>
    <mergeCell ref="Z21:AA21"/>
    <mergeCell ref="AC21:AD21"/>
    <mergeCell ref="Z19:AA19"/>
    <mergeCell ref="AC19:AD19"/>
    <mergeCell ref="B20:C20"/>
    <mergeCell ref="D20:E20"/>
    <mergeCell ref="F20:I20"/>
    <mergeCell ref="J20:M20"/>
    <mergeCell ref="P20:Q20"/>
    <mergeCell ref="R20:S20"/>
    <mergeCell ref="V20:Y20"/>
    <mergeCell ref="Z20:AA20"/>
    <mergeCell ref="V18:Y18"/>
    <mergeCell ref="Z18:AA18"/>
    <mergeCell ref="AC18:AD18"/>
    <mergeCell ref="B19:C19"/>
    <mergeCell ref="D19:E19"/>
    <mergeCell ref="F19:I19"/>
    <mergeCell ref="J19:M19"/>
    <mergeCell ref="P19:Q19"/>
    <mergeCell ref="R19:S19"/>
    <mergeCell ref="V19:Y19"/>
    <mergeCell ref="B18:C18"/>
    <mergeCell ref="D18:E18"/>
    <mergeCell ref="F18:I18"/>
    <mergeCell ref="J18:M18"/>
    <mergeCell ref="P18:Q18"/>
    <mergeCell ref="R18:S18"/>
    <mergeCell ref="AC16:AD16"/>
    <mergeCell ref="B17:C17"/>
    <mergeCell ref="D17:E17"/>
    <mergeCell ref="F17:I17"/>
    <mergeCell ref="J17:M17"/>
    <mergeCell ref="P17:Q17"/>
    <mergeCell ref="R17:S17"/>
    <mergeCell ref="V17:Y17"/>
    <mergeCell ref="Z17:AA17"/>
    <mergeCell ref="AC17:AD17"/>
    <mergeCell ref="Z15:AA15"/>
    <mergeCell ref="AC15:AD15"/>
    <mergeCell ref="B16:C16"/>
    <mergeCell ref="D16:E16"/>
    <mergeCell ref="F16:I16"/>
    <mergeCell ref="J16:M16"/>
    <mergeCell ref="P16:Q16"/>
    <mergeCell ref="R16:S16"/>
    <mergeCell ref="V16:Y16"/>
    <mergeCell ref="Z16:AA16"/>
    <mergeCell ref="V14:Y14"/>
    <mergeCell ref="Z14:AA14"/>
    <mergeCell ref="AC14:AD14"/>
    <mergeCell ref="B15:C15"/>
    <mergeCell ref="D15:E15"/>
    <mergeCell ref="F15:I15"/>
    <mergeCell ref="J15:M15"/>
    <mergeCell ref="P15:Q15"/>
    <mergeCell ref="R15:S15"/>
    <mergeCell ref="V15:Y15"/>
    <mergeCell ref="B14:C14"/>
    <mergeCell ref="D14:E14"/>
    <mergeCell ref="F14:I14"/>
    <mergeCell ref="J14:M14"/>
    <mergeCell ref="P14:Q14"/>
    <mergeCell ref="R14:S14"/>
    <mergeCell ref="G2:G9"/>
    <mergeCell ref="L3:V4"/>
    <mergeCell ref="AA4:AC6"/>
    <mergeCell ref="L6:V7"/>
    <mergeCell ref="L9:V10"/>
    <mergeCell ref="E10:H11"/>
  </mergeCells>
  <printOptions/>
  <pageMargins left="1.0236220472440944" right="0.15748031496062992" top="0.1968503937007874" bottom="0.9055118110236221" header="0.1968503937007874" footer="0.1968503937007874"/>
  <pageSetup horizontalDpi="600" verticalDpi="600" orientation="landscape" paperSize="5" scale="90" r:id="rId2"/>
  <headerFooter alignWithMargins="0">
    <oddFooter xml:space="preserve">&amp;L&amp;"Arial"&amp;8 Desarrollado por Sistemas Aries S.A.S. Reservados todos los derechos - 19_sino_egre_todas.rdlc - Versión AriesNet &amp;C&amp;R&amp;"Arial"&amp;8 Impreso por: EDMUNDO  MARTINEZ JESSIE, el día: lunes, 18 de enero de 2021 siendo las: 11:08:22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2021-01-27T16:03:36Z</dcterms:modified>
  <cp:category/>
  <cp:version/>
  <cp:contentType/>
  <cp:contentStatus/>
</cp:coreProperties>
</file>