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2285" windowHeight="7110"/>
  </bookViews>
  <sheets>
    <sheet name="Seguimiento Marzo 2018" sheetId="3"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3" l="1"/>
  <c r="X24" i="3" l="1"/>
  <c r="X22" i="3" l="1"/>
  <c r="X28" i="3" l="1"/>
  <c r="X19" i="3"/>
  <c r="X20" i="3"/>
  <c r="X21" i="3"/>
  <c r="X35" i="3" l="1"/>
  <c r="X36" i="3"/>
  <c r="X37" i="3"/>
  <c r="X60" i="3" l="1"/>
  <c r="X39" i="3"/>
  <c r="X40" i="3"/>
  <c r="X16" i="3"/>
  <c r="X50" i="3"/>
  <c r="X51" i="3"/>
  <c r="X56" i="3"/>
  <c r="X38" i="3"/>
  <c r="X62" i="3"/>
  <c r="X63" i="3"/>
  <c r="X64" i="3"/>
  <c r="X65" i="3"/>
  <c r="X66" i="3"/>
  <c r="X67" i="3"/>
  <c r="X68" i="3"/>
  <c r="X69" i="3"/>
  <c r="X70" i="3"/>
  <c r="X71" i="3"/>
  <c r="X72" i="3"/>
  <c r="X73" i="3"/>
  <c r="X74" i="3"/>
  <c r="X75" i="3"/>
  <c r="X76" i="3"/>
  <c r="X77" i="3"/>
  <c r="X78" i="3"/>
  <c r="X79" i="3"/>
  <c r="X80" i="3"/>
  <c r="X81" i="3"/>
  <c r="X82" i="3"/>
  <c r="X61" i="3"/>
  <c r="X6" i="3"/>
  <c r="X7" i="3"/>
  <c r="X8" i="3"/>
  <c r="X9" i="3"/>
  <c r="X10" i="3"/>
  <c r="X11" i="3"/>
  <c r="X12" i="3"/>
  <c r="X13" i="3"/>
  <c r="X14" i="3"/>
  <c r="X15" i="3"/>
  <c r="X17" i="3"/>
  <c r="X18" i="3"/>
  <c r="X23" i="3"/>
  <c r="X25" i="3"/>
  <c r="X26" i="3"/>
  <c r="X27" i="3"/>
  <c r="X29" i="3"/>
  <c r="X30" i="3"/>
  <c r="X31" i="3"/>
  <c r="X32" i="3"/>
  <c r="X33" i="3"/>
  <c r="X34" i="3"/>
  <c r="X41" i="3"/>
  <c r="X42" i="3"/>
  <c r="X43" i="3"/>
  <c r="X44" i="3"/>
  <c r="X45" i="3"/>
  <c r="X46" i="3"/>
  <c r="X47" i="3"/>
  <c r="X48" i="3"/>
  <c r="X49" i="3"/>
  <c r="X52" i="3"/>
  <c r="X53" i="3"/>
  <c r="X54" i="3"/>
  <c r="X55" i="3"/>
  <c r="X57" i="3"/>
  <c r="X58" i="3"/>
  <c r="X59" i="3"/>
  <c r="M101" i="3"/>
  <c r="X5" i="3"/>
  <c r="Y68" i="3" l="1"/>
  <c r="Y49" i="3"/>
  <c r="Y27" i="3"/>
  <c r="Y92" i="3"/>
  <c r="Y89" i="3"/>
  <c r="Y90" i="3"/>
  <c r="Y5" i="3"/>
  <c r="Y65" i="3"/>
  <c r="Y91" i="3" l="1"/>
  <c r="Y93" i="3"/>
  <c r="Y86" i="3"/>
  <c r="Y87" i="3" s="1"/>
</calcChain>
</file>

<file path=xl/comments1.xml><?xml version="1.0" encoding="utf-8"?>
<comments xmlns="http://schemas.openxmlformats.org/spreadsheetml/2006/main">
  <authors>
    <author>Dennys Downs Livingston</author>
  </authors>
  <commentList>
    <comment ref="AA4" authorId="0">
      <text>
        <r>
          <rPr>
            <sz val="9"/>
            <color indexed="81"/>
            <rFont val="Tahoma"/>
            <family val="2"/>
          </rPr>
          <t xml:space="preserve">Lidera la ejecución  actividades, reposta el avance del indicador y realiza el análisis del avance logrado
</t>
        </r>
      </text>
    </comment>
    <comment ref="AB4" authorId="0">
      <text>
        <r>
          <rPr>
            <sz val="9"/>
            <color indexed="81"/>
            <rFont val="Tahoma"/>
            <family val="2"/>
          </rPr>
          <t>Desarrollan la actividades</t>
        </r>
      </text>
    </comment>
  </commentList>
</comments>
</file>

<file path=xl/sharedStrings.xml><?xml version="1.0" encoding="utf-8"?>
<sst xmlns="http://schemas.openxmlformats.org/spreadsheetml/2006/main" count="622" uniqueCount="365">
  <si>
    <t>RESPONSABLES</t>
  </si>
  <si>
    <t>No.</t>
  </si>
  <si>
    <t>Actividades</t>
  </si>
  <si>
    <t>Instrumento de ejecución</t>
  </si>
  <si>
    <t>Meta  anual y/o producto</t>
  </si>
  <si>
    <t xml:space="preserve">Ejecutores </t>
  </si>
  <si>
    <t>Informe avance</t>
  </si>
  <si>
    <t>N/I</t>
  </si>
  <si>
    <t>Planes de mejoramiento individual</t>
  </si>
  <si>
    <t xml:space="preserve">Acto administrativo </t>
  </si>
  <si>
    <t>Contralor Auxiliar</t>
  </si>
  <si>
    <t>Proferir fallos con o sin Responsabilidad Fiscal dentro de los terminos legalmente establecidos para ello</t>
  </si>
  <si>
    <t>Auto</t>
  </si>
  <si>
    <t>Realizar DEMOS- con el software contable sobre la contabilidad bajo estandar internacional.</t>
  </si>
  <si>
    <t>Eje Estratégico</t>
  </si>
  <si>
    <t>Programas Estratégicos</t>
  </si>
  <si>
    <t>1.4. Estructurar e implementar el Programa de Bienestar Social y Estímulos para cada anualidad.</t>
  </si>
  <si>
    <t>1.5 Gestión de archivos de acuerdo con las normas vigentes en la materia.</t>
  </si>
  <si>
    <t>PROCESO RESPONSABLE</t>
  </si>
  <si>
    <t>PLANEACIÓN INSTITUCIONAL</t>
  </si>
  <si>
    <t>GESTIÓN FINANCIERA</t>
  </si>
  <si>
    <t>CRONOGRAMA</t>
  </si>
  <si>
    <t>MESES</t>
  </si>
  <si>
    <t>Presupuesto adoptado</t>
  </si>
  <si>
    <t>Constituir el Plan Anual de Caja - PAC de la vigencia.</t>
  </si>
  <si>
    <t>PAC constituido</t>
  </si>
  <si>
    <t>Balance General de la Vigencia</t>
  </si>
  <si>
    <t>(Número de balance general elaborada y aprobada/Número de balance general por elaborar y aprobar)X100</t>
  </si>
  <si>
    <t>Informe Estado Financiero del año</t>
  </si>
  <si>
    <t>Sistema NICSP</t>
  </si>
  <si>
    <t>(Número de Plan de Adquisiciones en Implementación/Número de Plan de Adquisiciones formulado)X100</t>
  </si>
  <si>
    <t>(Número de DEMOS realizados / Numero de DEMOS programados)X100</t>
  </si>
  <si>
    <t>(Valor del Plan de Adquisiciones ejecutado/Valor del Plan de Adquisiciones programado)X100</t>
  </si>
  <si>
    <t>TALENTO HUMANO</t>
  </si>
  <si>
    <t>Ejecutar el Plan de Capacitación Institucional para la vigencia.</t>
  </si>
  <si>
    <t>MODERNIZACIÓN ORGANIZACIONAL</t>
  </si>
  <si>
    <t>2.1. Revisión de la Estructura Organizacional hacia modelos organizacionales más funcionales y eficientes.</t>
  </si>
  <si>
    <t>(Número de estudio de capacidad de carga elaborada/Número de capacidad de carga por eleborar)X100</t>
  </si>
  <si>
    <t>Socializar resultados del estudio de carga con directiva.</t>
  </si>
  <si>
    <t>Actas</t>
  </si>
  <si>
    <t>(Número de personal socializada/Número de personal existente en la Entidad)X100</t>
  </si>
  <si>
    <t>2.2. Fortalecimiento en el sistema de planeación institucional, a través de la implementación y evaluación de los planes por adoptar y adoptados por la Entidad.</t>
  </si>
  <si>
    <t>Revisión y ajustes al Plan Estratégico 2017-2019</t>
  </si>
  <si>
    <t>Plan Estratégico</t>
  </si>
  <si>
    <t>FORTALECIMIENTO INSTITUCIONAL</t>
  </si>
  <si>
    <t>3.1 Aplicación rigurosa del Marco Normativo de Control Fiscal, cumpliendo con el cometido misional constitucional y legal de la entidad.</t>
  </si>
  <si>
    <t>3.2 Implementación de "Mecanismos de Exigibilidad" de manera eficaz y oportuna</t>
  </si>
  <si>
    <t>EVALUACIÓN, ANÁLISIS Y MEJORA</t>
  </si>
  <si>
    <t>3.3 Atendiendo el Principio de Publicidad, visibilizar hacia los sujetos de control fiscal y la ciudadanía las actuaciones de la entidad, de tal manera que reflejan ser técnicas, honestas y transparentes.</t>
  </si>
  <si>
    <t>PARTICIPACIÓN CIUDADANA</t>
  </si>
  <si>
    <t>3.4 Posicionar a la Contraloría Departamental como un referente en el imaginario ciudadano de Buenas Prácticas Públicas.</t>
  </si>
  <si>
    <t>Lista actores invitados y participados/memorias</t>
  </si>
  <si>
    <t>Procedimiento PQRSD</t>
  </si>
  <si>
    <t xml:space="preserve">Memoria </t>
  </si>
  <si>
    <t>Revisión, ajustes y adopción del Plan Anticorrupción y Atención al Ciudadano para la vigencia 2017.</t>
  </si>
  <si>
    <t>Plan Anticorrupción y Atención al ciudadano</t>
  </si>
  <si>
    <t>(Número de Plan Anticorrupción revisado y adoptado/Número de Plan Anticorrupción por adoptar)X100</t>
  </si>
  <si>
    <t>COORDINACIÓN DEL CONTROL FISCAL MICRO Y LOS PROCESOS DE RESPONSABILIDAD FISCAL</t>
  </si>
  <si>
    <t>4.1.Mejorar la capacidad de respuesta de la entidad ante las denuncias con implicaciones fiscales de la ciudadanía.</t>
  </si>
  <si>
    <t>4.2 Promover la conformación de Veedurías Ciudadanas y el fortalecimiento de las existentes, así como su capacitación para construir tejido ciudadano con competencias políticas, sociales, cívicas y de control fiscal social.</t>
  </si>
  <si>
    <t>Plan General de Auditorías-PGA</t>
  </si>
  <si>
    <t xml:space="preserve">AUDITORÍA </t>
  </si>
  <si>
    <t>ADMINISTRATIVO SANCIONATORIO</t>
  </si>
  <si>
    <t>Tramitar la etapa de indagaciones preliminares dentro de los terminos legalmente establecidos para ello.</t>
  </si>
  <si>
    <t>RESPONSABILIDAD FISCAL</t>
  </si>
  <si>
    <t>(Número de indagaciones tramitadas en los términos legales / Número de indagaciones aperturados)X100</t>
  </si>
  <si>
    <t>Proferir Auto de Imputacion de Responsabilidad Fiscal, dentro de los terminos legalmente establecidos para ello.</t>
  </si>
  <si>
    <t>Auto de Imputación</t>
  </si>
  <si>
    <t xml:space="preserve">Auto de apertura </t>
  </si>
  <si>
    <t>Auto fallo de responsabilidad fiscal</t>
  </si>
  <si>
    <t>JURISDICCIÓN COACTIVA</t>
  </si>
  <si>
    <t>(Número de alianzas formalizadas/Número de aliados identificados)X100</t>
  </si>
  <si>
    <t>(Valor de PAC ejecutado/Valor de PAC constituido)</t>
  </si>
  <si>
    <t>(Número de estado de la situación financiera económica y social elaborada y validado/Número de estado de la situación financiera económica y social por elaborar y validado)X100</t>
  </si>
  <si>
    <t>Estudio Carga Laboral</t>
  </si>
  <si>
    <t>(Número de Plan Estratégico revisado y ajustado/Número de Plan Estratégico por revisar y ajustar)X100</t>
  </si>
  <si>
    <t>(Número de seguimiento y evaluación del Plan Estratégico realizado/Número de seguimiento y evaluación del Plan Estratégico programado)X100</t>
  </si>
  <si>
    <t>(Número de actores participando en la rendición de cuenta en la vigencia/Número de actores invitados a las audiencias públicas en la vigencia)X100</t>
  </si>
  <si>
    <t>Implementación del Plan de Acción de Gobierno en Línea con mayor apropiación de los responsables por dependencia.</t>
  </si>
  <si>
    <t>Plan de Acción Gobierno en línea</t>
  </si>
  <si>
    <t>(Número de actividades desarrolladas en el marco del Plan de Acción de Gobierno en Línea/Número de actividades programadas en el Plan de Acción de Gobierno en Línea)X100</t>
  </si>
  <si>
    <t>Encuestas</t>
  </si>
  <si>
    <t>(Número de planes de mejoramiento evaluadas/Número de planes de mejoramiento suscrito)X100</t>
  </si>
  <si>
    <t xml:space="preserve">Aplicar el proceso administrativo sancionatorio a los presuntos responsables fiscales. </t>
  </si>
  <si>
    <t>GESTIÓN DOCUMENTAL</t>
  </si>
  <si>
    <t>Profesional Universitario - Area (Presupuesto)</t>
  </si>
  <si>
    <t xml:space="preserve">Dependencia / Proceso                                             </t>
  </si>
  <si>
    <t>Jefe Asesor de Planeación</t>
  </si>
  <si>
    <t>Contraloria Auxiliar - Gestión Financiera</t>
  </si>
  <si>
    <t>Profesional Universitario - Area (Contabilidad y Tesoreria)</t>
  </si>
  <si>
    <t>Contraloria Auxiliar - Adquisición de Bienes y Servicios</t>
  </si>
  <si>
    <t>Contraloria Auxiliar - Talento Humano</t>
  </si>
  <si>
    <t xml:space="preserve">Contralor Auxiliar </t>
  </si>
  <si>
    <t>Contraloria Auxiliar - Gestión Documental</t>
  </si>
  <si>
    <t>Despacho del Contralor - Planeación Institucional</t>
  </si>
  <si>
    <t>Contralor - Lideres de Procesos</t>
  </si>
  <si>
    <t>Control Interno - Evaluación Analisis y Mejora</t>
  </si>
  <si>
    <t>Jefe de Control Interno</t>
  </si>
  <si>
    <t>Oficina Asesora de Planeación - Planeación Institucional</t>
  </si>
  <si>
    <t>Despacho del Contralor -Oficina Asesora de Planeación / Planeación Institucional</t>
  </si>
  <si>
    <t>Contralor -Jefe Asesor de Planeación</t>
  </si>
  <si>
    <t>Auditoria y Participación Ciudana - Participación Ciudana</t>
  </si>
  <si>
    <t>(Número de  Auditorías realizadas / Número de auditorías programadas)X100</t>
  </si>
  <si>
    <t>Auditoria y Participación Ciudana - Auditoria</t>
  </si>
  <si>
    <t>Profesional Especializado de Auditorias y Participación Ciudadana, Grupo auditor</t>
  </si>
  <si>
    <t>Contraloria Auxiliar - Administrativo Sancionatorio</t>
  </si>
  <si>
    <t xml:space="preserve">Despacho del Contralor - Participación Ciudadana </t>
  </si>
  <si>
    <t>Responsabilidad Fiscal</t>
  </si>
  <si>
    <t>(Número de seguimiento y evaluación realizados al Plan Anticorrupción y Atención al Ciudadano/Número de seguimiento y evaluación  al Plan Anticorrupción y Atención al Ciudadano, programado)X100</t>
  </si>
  <si>
    <t>Profesional Especializado de Responsabilidad Fiscal, Profesional Universitario - Responsabilidad Fiscal</t>
  </si>
  <si>
    <t>1.1. Gestión de Proyectos y/ o Convenios encaminados a fortalecer la capacidad institucional.</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</si>
  <si>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</si>
  <si>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 xml:space="preserve">
Realizar un estudio de carga laboral (Tiempos y Movimientos) que permita que se identifiquen a los funcionarios sobrecargados en funciones, de manera que se prorrateen las diferentes labores en la Entidad.</t>
  </si>
  <si>
    <t xml:space="preserve">(Número de Audiencias Públicas  realizádas/Número de Audiencias Públicas programadas)X100 </t>
  </si>
  <si>
    <t>Contralor Auxiliar - Tecnico Operativo (Almacen)</t>
  </si>
  <si>
    <t>2.4. Fortalecimiento y mantenimiento del Sistema de Gestión de Calidad y Certificación en las Normas de Calidad Pertinentes.</t>
  </si>
  <si>
    <t>Jefe Oficina de Control Interno</t>
  </si>
  <si>
    <t>PROMOVER PRÁCTICAS DE BUEN GOBIERNO EN EL CONTROL FISCAL</t>
  </si>
  <si>
    <t xml:space="preserve"> ADQUISICIONES DE BIENES Y SERVICIOS</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</si>
  <si>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</si>
  <si>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</si>
  <si>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1.2. Implementación de una Gestión Administrativa, Financiera y Juridica enfocada a resultados.</t>
  </si>
  <si>
    <t>NIVEL DE CUMPLIMIENTO DEL PLAN ESTRATEGICOS</t>
  </si>
  <si>
    <t>PORCENTAJE DE METAS ALCANZADAS AL 100%</t>
  </si>
  <si>
    <t xml:space="preserve">TOTAL DE METAS </t>
  </si>
  <si>
    <t>METAS QUE SE ALCANZARON EL 100%</t>
  </si>
  <si>
    <t>DESCRIPCIÓN DEL INDICADOR</t>
  </si>
  <si>
    <t>NUMERADOR</t>
  </si>
  <si>
    <t>DENOMINADOR</t>
  </si>
  <si>
    <t>(Número ESFA elaborado/Número ESFA por elaborar)X100</t>
  </si>
  <si>
    <t>CUMPLIMIENTO EJE ESTRATÉGICO</t>
  </si>
  <si>
    <t>NUMERO DE EJES ESTRATÉGICO QUE SE CUMPLIERON EN UN 100%</t>
  </si>
  <si>
    <t>NUMERO DE EJES ESTRATÉGICO QUE NO SE CUMPLIERON EN UN 100%</t>
  </si>
  <si>
    <t>TOTAL EJES ESTRATEGICOS</t>
  </si>
  <si>
    <t>% DE AVANCE DE METAS</t>
  </si>
  <si>
    <t>NIVEL DE CUMPLIMIENTO DEL PLAN DE ACCIÓN</t>
  </si>
  <si>
    <t>(Valor presupuesto ejecutado/Valor presupuesto asignado)X100</t>
  </si>
  <si>
    <t>5.0  Definir instrumentos o mecanismos de coordinación y/o enlace más efectivos entre las auditorías realizadas en el Control Fiscal Micro y la materialización de las actuaciones administrativas que deben derivarse de los Procesos de Responsabilidad Fiscal.</t>
  </si>
  <si>
    <t>PAC elaborado</t>
  </si>
  <si>
    <t>Indicador</t>
  </si>
  <si>
    <t>(Número de Informes presentados/Número de Informes Programados)X100</t>
  </si>
  <si>
    <t>Profesional Universitario - Area  (Contabilidad y Tesoreria)</t>
  </si>
  <si>
    <t>Informe Fianaciero</t>
  </si>
  <si>
    <t>(Número de Informes presentados/Número de Informes obligados a presentar)X100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</si>
  <si>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Plan Estratégico de la entidad.</t>
    </r>
  </si>
  <si>
    <t xml:space="preserve"> Ley 1712 de 2014</t>
  </si>
  <si>
    <t>(Número de informe Anual sobre el estado de los Recursos Naturales y del Medio Ambiente realizado y publicado /Número de informe Anual sobre el estado de los Recursos Naturales y del Medio Ambiente, programado)X100</t>
  </si>
  <si>
    <t>(Número de informe sobre el estado de las Finanzas publicas territoriales realizado y Publicado /Número deinforme sobre el estado de las Finanzas publicas territoriales, programado)X100</t>
  </si>
  <si>
    <t>Elaborar  Informe sobre el estado de las Finanzas publicas territoriales</t>
  </si>
  <si>
    <t>Elaborar  Informe Anual sobre el estado de los Recursos Naturales y del Medio Ambiente</t>
  </si>
  <si>
    <t>PLAN DE ACCION 2018</t>
  </si>
  <si>
    <t>Profesional Especializado de Responsabilidad Fiscal</t>
  </si>
  <si>
    <t>Lista de asistencias, actas y memorias</t>
  </si>
  <si>
    <t>Contralor,  Profesional Universitario de Participación Ciudadana</t>
  </si>
  <si>
    <t xml:space="preserve">Promover en cada vigencia fiscal la participación en la Rendición de cuenta a la ciudadanía en general como organización de control social. </t>
  </si>
  <si>
    <t>Elaborar y ejecutar el Plan de Participación Ciudadana</t>
  </si>
  <si>
    <t xml:space="preserve"> Plan de Participación Ciudadana</t>
  </si>
  <si>
    <t>(Número de las actividades desarrolladas en el  Plan de Participación Ciudadana /Número de las actividades programadas en el Plan de Participación Ciudadana)X100</t>
  </si>
  <si>
    <t>Profesional Univeristario de Participación Ciudadana</t>
  </si>
  <si>
    <t>Informe de Evaluación de la Rendición de Cuentas</t>
  </si>
  <si>
    <t xml:space="preserve">(Número de informes de Evaluación de la Rendición de Cuentas  realizádos/Número de informes de Evaluación de la Rendición de Cuentas programadas)X100 </t>
  </si>
  <si>
    <t>Profesional Especializado de Participación Ciudadana</t>
  </si>
  <si>
    <t>Programar y ejecutar capacitaciones sobre la transición de la aplicación de la ISO-9001-2015</t>
  </si>
  <si>
    <t>Plan Institucional de Capacitación</t>
  </si>
  <si>
    <t>Programar y ejecutar capacitación a los funcionarios relacionada en Auditoria interna de Calidad</t>
  </si>
  <si>
    <t>Tipo de Indicador de Desempeño</t>
  </si>
  <si>
    <t>Programa de Auditorías Interna de Gestión</t>
  </si>
  <si>
    <t>Desarrollar auditorías internas de Gestión</t>
  </si>
  <si>
    <t>(Número de auditorías interna de Gestión desarrolladas/Número auditorías interna de Gestión programadas)X100</t>
  </si>
  <si>
    <t>Evaluación Anual del Sistema de Control Interno</t>
  </si>
  <si>
    <t>Elaborar  Informe de Evaluación  del Control Interno Contable</t>
  </si>
  <si>
    <t>Informe Evaluación  del Control Interno Contable</t>
  </si>
  <si>
    <t>Realizar Evaluación Anual del Sistema de Control Interno</t>
  </si>
  <si>
    <t>Elaborar Informe Semestral Seguimiento y Evaluación de la Atención a las (PQRSD)</t>
  </si>
  <si>
    <t>Informe Semestral Seguimiento y Evaluación de la Atención a las (PQRSD)</t>
  </si>
  <si>
    <t>Informe de Auditoría Externa</t>
  </si>
  <si>
    <t xml:space="preserve">Número de Informe de Auditorías ISO 9001:2015 realizadas </t>
  </si>
  <si>
    <t>Eficacia</t>
  </si>
  <si>
    <t>Realizar seguimientos mensuales al Plan Anual de Caja - PAC de la vigencia.</t>
  </si>
  <si>
    <t>Efectividad</t>
  </si>
  <si>
    <t>Informe de seguimientos</t>
  </si>
  <si>
    <t>(Número de personal en planta capacitados durante la vigencia/Número de personal existente en planta)X100</t>
  </si>
  <si>
    <t xml:space="preserve">Plan  de comunicaciones </t>
  </si>
  <si>
    <t>Memorias/Litsta de Asistencia</t>
  </si>
  <si>
    <t>Convenios, Memorando de Entendimiento y/o actas</t>
  </si>
  <si>
    <t>Identificar potenciales aliados para implementar acciones conjuntas con el fin de fortalecer la capacidad institucional para el control fiscal.</t>
  </si>
  <si>
    <t>Eficiencia</t>
  </si>
  <si>
    <t>Mesa de Trabajo Equipo Auditoría y Participación.</t>
  </si>
  <si>
    <t>(Número de denuncias resueltas/Número de denuncias radicadas)X100</t>
  </si>
  <si>
    <t>(Número de PQRS resueltas oportunamente/Número de PQRS radicadas)X100</t>
  </si>
  <si>
    <t>Fortalecer el trámite de las Denuncias radicadas en la Entidad.</t>
  </si>
  <si>
    <t xml:space="preserve"> Eficiencia</t>
  </si>
  <si>
    <t>Informe Anual sobre el estado de los Recursos Naturales y del Medio Ambiente</t>
  </si>
  <si>
    <t xml:space="preserve"> Informe sobre el estado de las Finanzas publicas territoriales</t>
  </si>
  <si>
    <t>Requerimiento (correo/oficio)</t>
  </si>
  <si>
    <t>(Número de procesos administrativos resueltos/Número de procesos administratvos aperturados (si amerita)X100</t>
  </si>
  <si>
    <t>INFRAESTRUCTURA</t>
  </si>
  <si>
    <t>Inventario Actualizado</t>
  </si>
  <si>
    <t>(Número de bienes/elementos dados de baja en la entidad/Número de bienes/elementos en desuso identificados para dar de baja)X100</t>
  </si>
  <si>
    <t xml:space="preserve">Contralor Auxiliar - </t>
  </si>
  <si>
    <t>Contraloria Auxiliar - Infraestructura</t>
  </si>
  <si>
    <t>Coordinar la preauditoría y auditoría para la certificación ISO-9001:2015 por parte de INCOTEC</t>
  </si>
  <si>
    <t>Contralor -Contralor Auxiliar</t>
  </si>
  <si>
    <t>Presentar oportunamente a la Secretaría de Hacienda el Informe Financiero Trimestral</t>
  </si>
  <si>
    <t xml:space="preserve">Tramitar oportunamente dentro de los terminos señalados los requerimientos solicitados por la Dependencia interesada </t>
  </si>
  <si>
    <t>(Número de requerimientos atendidos oportunamente en el termino solicitado por la dependencia interesada  /Número de  requerimientos solicitados por la dependencia interesada)X100</t>
  </si>
  <si>
    <t>Elaborar Informe de Seguimiento y Evaluación del Plan Anticorrupción y Atención Al Ciudadano</t>
  </si>
  <si>
    <t>(Número de reuniones públicas preparatorias realizadas/Número de reuniones públicas preparatorias programadas)X100</t>
  </si>
  <si>
    <t>Ejecutar del Plan General de Auditoría _PGA para la vigencia 2018</t>
  </si>
  <si>
    <t>Realizar seguimiento y evaluación al cumplimiento de los planes de mejoramiento de auditorias anteriores realizados a los sujetos de control.</t>
  </si>
  <si>
    <t>Reconocer la participación y asistencia activa en las Audiencias de Rendición de Cuentas</t>
  </si>
  <si>
    <t>Audiencias de Rendición de Cuentas</t>
  </si>
  <si>
    <t xml:space="preserve">(Número de Reconocimientos  por participación activa en las Audiencias de Rendición de Cuentas entregados/Número de  Reconocimientos  por participación activa en las Audiencias de Rendición de Cuentas programadas)X100 </t>
  </si>
  <si>
    <t>Contralor  Departamental</t>
  </si>
  <si>
    <t>Realizar  Reuniones Públicas Preparatorias para la Audiencia de Rendicón de Cuentas en  los diferentes sectores de la Isla.</t>
  </si>
  <si>
    <t>Fortalecer el trámite de las Peticiones, Quejas, Reclamos, Sugerencias (PQRS) radicadas en la Entidad.</t>
  </si>
  <si>
    <t xml:space="preserve">Contralor </t>
  </si>
  <si>
    <t xml:space="preserve">Despacho del Contralor </t>
  </si>
  <si>
    <t xml:space="preserve">(Número de Contralores Escolares, Estudiantes dela Instituciones educativas oficiales, Veedores Ciudadanos y Ciudadanía en General.  capacitados/Número de Contralores Escolares, Estudiantes dela Instituciones educativas oficiales, Veedores Ciudadanos y Ciudadanía en General.s identificados)X100. </t>
  </si>
  <si>
    <t>Programar y Realizar  Audiencias Públicas    para interactuar con los  ciudadanos e informar la Gestión Institucional</t>
  </si>
  <si>
    <t>Establecer el numero de auto de cese y archivo de las actuaciones Fiscales por pago.</t>
  </si>
  <si>
    <t>(Número de auto de imputación de Responsabilidad Fiscal tramitadas dentro de los terminos de Ley ( 5 meses) /Número de auto de imputacion proferidas)*100.</t>
  </si>
  <si>
    <t>(Número de fallos con o sin Responsabilidad fiscal proferidos en los términos legales / Número de fallos con o sin Responsabilidad Fiscal proferidos)X100</t>
  </si>
  <si>
    <t xml:space="preserve">(Número de autos de   cese y archivo con los valores de pagos relacionados/ Número de autos de cese y archivo  por pago efectuados.)X100 </t>
  </si>
  <si>
    <t>Elaborar documento Cuatrimestralmente donde se refleje las novedades con respecto a  los valores recaudados durante el trâmite del proceso y los fallos con Responsabilidad Fiscal</t>
  </si>
  <si>
    <t>(Número de documento consolidado con los valores recaudados por los fallos de responsabilidad fiscal realizado/Número de documento consolidado con los valores recaudados por los fallos de responsabilidad fiscall programados)</t>
  </si>
  <si>
    <t>(Numero de mandamientos de pago tramitados/ Numero de Procesos de Jurisdicción Coactiva iniciados)X100</t>
  </si>
  <si>
    <t>Mandamientos de Pago</t>
  </si>
  <si>
    <t xml:space="preserve">Tramitar  los mandamientos de pagos para dar inicio a los Procesos de Jurisdición Coactiva </t>
  </si>
  <si>
    <t>Elaborar y ejecutar del Presupuesto Anual de Gastos de la Entidad</t>
  </si>
  <si>
    <t xml:space="preserve">Elaborar el Balance General mensual y Estado financiero </t>
  </si>
  <si>
    <t>Realizar el Estado de Situación Financiera economica y social</t>
  </si>
  <si>
    <t>Elaborar el ESFA (Estado de Situación Financiera de Apertura)</t>
  </si>
  <si>
    <t>Preparar e implementar Plan de Adquisiciónes de Bienes y Servicios en la vigencia.</t>
  </si>
  <si>
    <t xml:space="preserve"> Ejecución del Plan de Adquisiciones de Bienes y servicios para cada vigencia. </t>
  </si>
  <si>
    <t xml:space="preserve">(Numero de capacitación Ejecutada  / Numero de capacitación programada)X100 </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</si>
  <si>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</si>
  <si>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Coordinar auditorías internas de Calidad.</t>
  </si>
  <si>
    <t xml:space="preserve">Realizar informe de evaluación de la  Rendición de Cuentas de la vigencia 2017 </t>
  </si>
  <si>
    <t>Promover y fortalecer el control social a través de las capacitaciones a los Contralores Escolares, Estudiantes de las Instituciones educativas oficiales, Veedores Ciudadanos y Ciudadanía en General.</t>
  </si>
  <si>
    <t>GESTIÓN JURIDICA</t>
  </si>
  <si>
    <t xml:space="preserve">Demandas interpuestas </t>
  </si>
  <si>
    <t>Contraloria Auxiliar - GestiónJuridica</t>
  </si>
  <si>
    <t>Contraloria Auxiliar - Gestión Juridica</t>
  </si>
  <si>
    <t xml:space="preserve">(Numero de demandas en contra de la entidad tramitadas oportunamente/Numero de demandas en contra de la entidad)X100  </t>
  </si>
  <si>
    <t>Dar Tramite oportuno a las demandas Judiciales que puedan suscitarse en contra de la Entidad, para así poder conducirlas a buen término</t>
  </si>
  <si>
    <t>Profesional Universitario de Sistemas</t>
  </si>
  <si>
    <t xml:space="preserve"> Profesional Universitario de Sistemas - Lideres de Proceso</t>
  </si>
  <si>
    <t>Realizar los trámites necesarios para dar de baja los bienes muebles de la Entidad, actualizando los inventarios a través de la depuración de los activos.</t>
  </si>
  <si>
    <t xml:space="preserve">Contralor Auxiliar -Tecnico Operativo (Almacen) </t>
  </si>
  <si>
    <t>Medir  la percepción de los ciudadanos frente a las actividades desarrollados y/o servicios recibidos  por parte de la Contraloria Departamental con el fin de identificar oportunidades y acciones de mejora</t>
  </si>
  <si>
    <t xml:space="preserve">(Número de informe de percepción de los ciudadanos frente a las actividades desarrollados y/o servicios recibidos  por parte de la Contraloria Departamental desarrolladas/Número informe de percepción de los ciudadanos frente a las actividades desarrollados y/o servicios recibidos  por parte de la Contraloria Departamental Programados)X100 </t>
  </si>
  <si>
    <t>Contralor - Profesional Univeristario de Participación Ciudadana</t>
  </si>
  <si>
    <t>Contralor-Profesional Univeristario de Participación Ciudadana</t>
  </si>
  <si>
    <t xml:space="preserve">Contralor -Jefe asesor de Planeación, </t>
  </si>
  <si>
    <t xml:space="preserve"> Plan de Tratamientos de Riesgos de Seguridad y Privacidad de la Información.</t>
  </si>
  <si>
    <t>Plan de Tratamientos de Riesgos de Seguridad y Privacidad de la Información.</t>
  </si>
  <si>
    <t>Plan de  Seguridad y Privacidad de la Información.</t>
  </si>
  <si>
    <t>Plan Estrategico de Tecnologias de la información y las Comunicaciones - PETI</t>
  </si>
  <si>
    <t xml:space="preserve"> Programa Anual de Auditorías internas de Gestión elaborada, socializada y aprobada.</t>
  </si>
  <si>
    <t>(Número de auditorías interna de calidad coordinadas/Número auditorías interna de calidad programadas)X100</t>
  </si>
  <si>
    <t>Un Informe de Evaluación Anual del Sistema de Control Interno</t>
  </si>
  <si>
    <t>Un Informe de Evaluación de Control Interno Contable</t>
  </si>
  <si>
    <t>(Número de Informe Semestral de Seguimiento y Evaluación de la Atención a las (PQRSD) realizado/Número de Informe Semestral de Seguimiento y Evaluación de la Atención a las (PQRSD) programado)X100</t>
  </si>
  <si>
    <t>Plan Estrategico de Talento Humano</t>
  </si>
  <si>
    <t>Plan de Previsión de Recursos Humanos</t>
  </si>
  <si>
    <t xml:space="preserve"> Plan Anual de Vacantes</t>
  </si>
  <si>
    <t>Plan de Trabajo anual en Seguridad  y Salud en el trabajo</t>
  </si>
  <si>
    <t>Formular, socializar y adoptar Plan Estrategico de Talento Humano</t>
  </si>
  <si>
    <t>Formular, socializar y adoptar  Plan de Previsión de Recursos Humanos</t>
  </si>
  <si>
    <t>Formular, socializar y adoptar  Plan Anual de Vacantes</t>
  </si>
  <si>
    <t>Desarrollar actividades del Plan de Bienestar Social  encaminadas a dar respuesta a las necesidades de los funcionarios de la institución.</t>
  </si>
  <si>
    <t xml:space="preserve">Ejecutar  Plan de Incentivos  de la entidad.  </t>
  </si>
  <si>
    <t xml:space="preserve">Plan de Bienestar Social </t>
  </si>
  <si>
    <t>(Número de actividades ejecutadas/Número de actividades programadas)X100</t>
  </si>
  <si>
    <t>Plan de Estímulos</t>
  </si>
  <si>
    <t>(Número de incentivos tramitados/Número de incentivos solicitados)X100</t>
  </si>
  <si>
    <t>Formular socializar y adoptar  Plan de Trabajo anual en Seguridad  y Salud en el trabajo</t>
  </si>
  <si>
    <t>Realizar Actualización del  PINAR</t>
  </si>
  <si>
    <t>Documento PINAR</t>
  </si>
  <si>
    <t>Numero documento PINAR Actualizado</t>
  </si>
  <si>
    <t xml:space="preserve">Realizar un diagnóstico de la Gestión Documental de la entidad. </t>
  </si>
  <si>
    <t xml:space="preserve">Documento Diagnóstico </t>
  </si>
  <si>
    <t>Numero documento Diagnóstico</t>
  </si>
  <si>
    <t>Realizar las acciones de seguimiento y evaluación de los indicadores de cada uno de los procesos que conforman el Sistema de Gestión de la Calidad.</t>
  </si>
  <si>
    <t>(Número de seguimiento a indicadores de Gestión realizado/Número de seguimiento a indicadores de de Gestión  programado durante la vigencia)X100</t>
  </si>
  <si>
    <t>Formular socializar y adoptar  Plan de Tratamientos de Riesgos de Seguridad y Privacidad de la Información.</t>
  </si>
  <si>
    <t>Formular, socializar y adoptar Plan de  Seguridad y Privacidad de la Información.</t>
  </si>
  <si>
    <t>Formular, socializar y adoptar Plan Estrategico de Tecnologias de la información y las Comunicaciones - PETI</t>
  </si>
  <si>
    <t>(Número de aplicaciones matriz de seguimiento Ley 1712 de 2014, Decreto 103 de 2015 y  Resolución 3564 de 2015 programados/Número aplicaciones matriz de seguimientos Ley 1712 de 2014, Decreto 103 de 2015 y  Resolución 3564 de 2015 realizadas ) X 100</t>
  </si>
  <si>
    <t xml:space="preserve">Auditores Internos de Gestión designados y/o Jefe de Control Interno </t>
  </si>
  <si>
    <t>Tablero de Indicadores Plan de Acción</t>
  </si>
  <si>
    <t>En el periodo evaluado no se han formalizado alianzas</t>
  </si>
  <si>
    <t>Por medio de la Resolución No. 011 del año 2018 se modifico el Plan Estrategico debido que no se reflejó los objetivos de algunos de los procesos responsables en la implementación del mismo.</t>
  </si>
  <si>
    <t xml:space="preserve">En el mes de enero del año en curso se realizó seguimiento y evaluación al Plan Estrategico y fue entregado a la Alta Dirección. El indice de cumplimiento de la gran mayoría de los Ejes Estratégicos fijadas en el Plan  2017-2019, oscila entre el 11% y el 25%. El eje estratégico con menor porcentaje de cumplimiento es el de MODERNIZACIÓN ORGANIZACIONAL debido a que la gran mayoría de actividades están programadas para el año 2018 y 2019, y el mayor porcentaje es el COORDINACIÓN DEL CONTROL FISCAL MICRO Y LOS PROCESOS DE RESPONSABILIDAD FISCAL que tiene como finalidad ejercer un control fiscal oportuno, en busca de mejorar los servicios prestados, por parte de los entes sujetos de control. </t>
  </si>
  <si>
    <t>De acuerdo a los requerimientos como el Informe de seguimiento  y evaluación del Plan Anticorrupción y de Atención al Ciudadano,  Informe Semestral  -Seguimiento y evaluación de la atención a las PQRS_D , Informe de evaluación por Dependencia Vigencia, Informe pormenorizado del estado del Control Interno (Cuatrimestral), Informe de verificación de cumplimiento de las normas en materia de Derecho de Autor sobre programas de computador (software) vigencia fueron atendidos en los terminos solicitados.</t>
  </si>
  <si>
    <t>Formular e implementar un Plan de Acción para la vigencia  en el marco del Plan de  Comunicaciones Institucional adoptado por la entidad</t>
  </si>
  <si>
    <t>(Numero de actividades desarrolladas en el marco del Plan de Acción/Numero de actividades programadas en el Plan Acción)X100</t>
  </si>
  <si>
    <r>
      <t xml:space="preserve">A traves de la resolución No. 040 de 2018, mediante la cual se adoptó el Plan de Acción 2018 donde se ejecutaron diversas actividades en cumplimiento a las metas del primer trimestre, entre estas la  </t>
    </r>
    <r>
      <rPr>
        <b/>
        <sz val="9"/>
        <rFont val="Arial"/>
        <family val="2"/>
      </rPr>
      <t>Cartelera digital</t>
    </r>
    <r>
      <rPr>
        <sz val="9"/>
        <rFont val="Arial"/>
        <family val="2"/>
      </rPr>
      <t>, la cual fue actualizada en dos oportunidades logrando socializar las actividades de la entidad a nivel interno y externo. Ademas se</t>
    </r>
    <r>
      <rPr>
        <b/>
        <sz val="9"/>
        <rFont val="Arial"/>
        <family val="2"/>
      </rPr>
      <t xml:space="preserve"> apoyo en la organización de las reuniónes preparatorias de la Audiencia de Rendición de Cuentas</t>
    </r>
    <r>
      <rPr>
        <sz val="9"/>
        <rFont val="Arial"/>
        <family val="2"/>
      </rPr>
      <t xml:space="preserve"> y de las mismas tanto en San Andrés como en el Municipio de Providencia y Santa Catalina. </t>
    </r>
    <r>
      <rPr>
        <b/>
        <sz val="9"/>
        <rFont val="Arial"/>
        <family val="2"/>
      </rPr>
      <t>Tambien se destaca la redacción de 10 boletines de prensa</t>
    </r>
    <r>
      <rPr>
        <sz val="9"/>
        <rFont val="Arial"/>
        <family val="2"/>
      </rPr>
      <t xml:space="preserve"> a traves de los cuales se socializaron e informaron tambien las actividades de la entidad  durante enero, febrero y marzo. Otra de las actividades ejecutadas fue una</t>
    </r>
    <r>
      <rPr>
        <b/>
        <sz val="9"/>
        <rFont val="Arial"/>
        <family val="2"/>
      </rPr>
      <t xml:space="preserve"> rueda de prensa</t>
    </r>
    <r>
      <rPr>
        <sz val="9"/>
        <rFont val="Arial"/>
        <family val="2"/>
      </rPr>
      <t xml:space="preserve"> en la que se invitó y convocó a la comunidad a participar en las reuniones preparatorias, audiencias publicas y otras actividades de la entidad.  </t>
    </r>
  </si>
  <si>
    <t>Esta actividad no esta programada en el periodo evaluado</t>
  </si>
  <si>
    <t>Se aplica matriz de seguimiento cumplimiento Ley 1712 de 2014, Decreto 103 de 2015 y Resolucion  MinTIC 3564 de 2015 correspondiente al perido septiembre - diciembre de 2017 a través del cual se verifica que la información basica y/o minima obligatoria de acuerdo con las normas anteriormente citadas, se encuentre publicada y actualizada en el sitio web de la Contraloria.</t>
  </si>
  <si>
    <t>En el mes de enero fue entregado a la Alta Dirección el informe de seguimiento semestral vigencia 2017 realizado a los indicadores de Gestión</t>
  </si>
  <si>
    <t>En el mes de enero del año en curso se adopto el Plan Anticorrupción y de Atención al Ciudadano por medio de la Resolución No. 018. y se encuentra publicado en la Pagina Web Institucional</t>
  </si>
  <si>
    <t>En el trimestre se radicaron en la entidad seis (6) Derechos de Petición los cuales fueron respondidos oportunamente</t>
  </si>
  <si>
    <t>Mediante Resolución 054 del 26 de febrero de 2018, se adopta plan de acción para la implementación de la Estrategia de Gobierno el Linea, el cual consta de 20 actividades de las cuales se han cumplido dos (2) que corresponden al criterio rendición de cuentas (1.- Informar  a los usuarios sobre los resultados de la gestión de la entidad a través del sitio web. 2.- Difundir a traves del sitio web de la entidad y las redes sociales las convocatorias a las audiencias de rendición de cuentas). Las actividades por cumplir estan programadas para el segundo semestre de 2018.</t>
  </si>
  <si>
    <t xml:space="preserve">Durante el primer trimestre del año 2018 se ejecuto el 34% del presupuesto del año </t>
  </si>
  <si>
    <t>Durante el primer trimestre de 2018, se ejecuto el 17% de el pac constituido para el año 2018</t>
  </si>
  <si>
    <t>Durante el primer trimestre se efectuo el seguimiento al pac programado durante los tres meses.</t>
  </si>
  <si>
    <t>En el año 2018 a 1 de enero se establecio la fecha para la transicion a normas internacionles y se debe realizar una adaptacion de los saldos de final de año a saldos iniciaciales según la resolucion 113 del 13 de abril de 2018 la contaduria genral de la nacion procedio a dar prorroga para la resentar de esta infrmacion hasta el 30 de mayo de 2018</t>
  </si>
  <si>
    <t>En el año 2018 a 1 de enero se establecio la fecha para la transicion a normas internacionles y se debe realizar una adaptacion de los saldos de final de año a saldos iniciaciales según la resolucion 113 del 13 de abril de 2018 de la Contaduria General de la nacion procedio a dar prorroga para la resentar de esta infrmacion hasta el 30 de mayo de 2018</t>
  </si>
  <si>
    <t>El ESFA se realiza una sola vez y es con los saldos iniciales de la transicion a normas internacionales y nos encontramos realizando el recalculo de los periodos de vida util de los Bienes para poder obtener los saldos iniciales.</t>
  </si>
  <si>
    <t>Los Demos del programa Aries en cuanto a Normas internacionales se realizaran una vez obtenidos los saldos iniciales de la transicion  y nos encontramos realizando el recalculo de los periodos de vida util de los Bienes para poder obtener los saldos iniciales.</t>
  </si>
  <si>
    <t>En atención a los requerimientos: El Informe de Gestión, Informe Trimestral de Austeridad y eficiencia del Gasto Público Período,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</si>
  <si>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adopto el Plan de Adquisiciones a travez de la Resolución No. 019 del 31 de enero de 2018.</t>
  </si>
  <si>
    <t>En el primer trimestre se logro un 72% de la ejecución del Plan Anual de Adquisiciones.</t>
  </si>
  <si>
    <t>Cobertura</t>
  </si>
  <si>
    <t>22 de los 25 funcionarios de planta de la entidad recibieron capacitaciones en temas contemplados en el PIC%</t>
  </si>
  <si>
    <t xml:space="preserve">Esta actividad esta programada para el tercer trimestre y se encuentra en etapa de planeacion. </t>
  </si>
  <si>
    <t>Se realizo la primera actividad de bienestar que beneficio a los 25 funcionarios de planta de la entidad</t>
  </si>
  <si>
    <t>Durante el primer trimestre de la vigencia no fueron solicitados estimulos</t>
  </si>
  <si>
    <t>Se contrato el estudio de capacidad de carga que en la actualidad se encuentra en ejecucion, su entrega esta programada para el segundo trimestre.</t>
  </si>
  <si>
    <t>La socialización del estudio de capacidad de carga que en la actualidad se encuentra en ejecución, esta programada para el segundo trimestre.</t>
  </si>
  <si>
    <t>Se programó y ejecutó  capacitación a los funcionarios relacionada en Auditoria interna de Calidad</t>
  </si>
  <si>
    <t>Se programó y ejecutó la capacitacion sobre la transición de la aplicación de la ISO-9001-2015</t>
  </si>
  <si>
    <t>En atención a los requerimientos: El Informe de Gestión, Informe Avance de cumplimiento del Plan de Mejoramiento vigencia 2016 AGR,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</si>
  <si>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presentaron tres (3) demandas en el trimestre evaluado, las mismas fueron contestadas y se les esta realizando un monitoreo permanente</t>
  </si>
  <si>
    <t>En atención a los requerimientos: El Informe de Gestión y el Informe Pormenorizado del Estado del Control Interno se atendieron oportunamente en el termino solicitado. El Informe Avance de cumplimiento Plan de Mejoramiento Auditorias Internas de Gestión, fue atendido fuera del termino otorgado debido a las falta de personal y multiples ocupaciones que impidieron la entrega oportuna del mismo</t>
  </si>
  <si>
    <t>Se elabora el Programa Anual de Auditorías internas de Gestión, es socializada y aprobada en Comité Institucional de Coordinación de Control Interno de fecha 05 de enero de 2018.</t>
  </si>
  <si>
    <t xml:space="preserve">De acuerdo al programa anual de auditorías internas, no se tiene programada auditorias de gestión durante el período de evaluación. </t>
  </si>
  <si>
    <t xml:space="preserve">De acuerdo al progrma anual de auditorías internas, durante el primer trimestre de 2018,no se tiene programada auditorias  internas de calidad. </t>
  </si>
  <si>
    <t>Durante la vigencia 2018, se elaboró el Informe correspondiente a la vigencia 2017, el cual se diligenció a traves del aplicaitvo dispuesto por la DAFP.</t>
  </si>
  <si>
    <t>En el mes de febrero se elaboró y comunicó el informe de Evaluación del Control Interno Contable, de acuerdo a normatividad vigente.</t>
  </si>
  <si>
    <t>En el mes de enero se elaboró y comunicó el informe semestral, correspondiente al segundo semestre de 2017.</t>
  </si>
  <si>
    <t>En el mes de enero se realizó el seguimiento y evaluación del Plan Anticorrupción y de Atención al Ciudadano, correspondiente al período comprendido entre el 01 de septiembre al 31 de diciembre de 2017.</t>
  </si>
  <si>
    <t>A culminar en el primer trimestre estaba programado a culminar Un (01) proceso auditor, habiendose termminado con comunicación de informe definitivo.</t>
  </si>
  <si>
    <t>Este se elaborara en el segundo semestre.</t>
  </si>
  <si>
    <t>Esta en elaboración teniendo plazo hasta el 30 de julio para su presentación ante los entes de control politico.</t>
  </si>
  <si>
    <t>A 31 de marzo estaban programados (5) cinco requerimientos de los cuales se entregaron todos</t>
  </si>
  <si>
    <t>Durante el primer trimestre no se aperturaron procesos administrativos sancionatorios</t>
  </si>
  <si>
    <t>La actividad para dar de baja los Bienes muebles de la Entidad, actualizando los inventarios a través de la depuración de los activos esta programada para el tercer trimestre de la anualidad.</t>
  </si>
  <si>
    <t>Fueron invitados 227 personas y asistieron 77 a las dos mesa preparotoias y a las audiencias de rendición de cuentas</t>
  </si>
  <si>
    <t>Fueron desarrolladas las dos mesas preparatorias de rendición de cuentas programadas.</t>
  </si>
  <si>
    <t>Fueron desarrolladas las dos Audiencias  de rendición de cuentas programadas.</t>
  </si>
  <si>
    <t>Se realizaron ocho (08) reconocimientos en las audiencias de Rendición de cuentas Cuatro (04) en San Andrés y Cuatro (04) en Providencia los dias 20 y 22 de marzo respectivamente.</t>
  </si>
  <si>
    <t>Se realizó un informe de evaluación de Rendición de cuentas.</t>
  </si>
  <si>
    <t>Fue elaborado el Plan de Participación Ciudadana, al periodo de corte fueron desarrollas las siete (07) actividades pogramadas.</t>
  </si>
  <si>
    <t>Se realizó un informe de seguimiento cuatrimestral de la percepcion ciudadana  frente a  las actividades y servicios prestados por  la dependencia.</t>
  </si>
  <si>
    <t>Durante el trimestre hubieron  5 requerimientos que fueron respondidos oportunamente asi: planeacion 1,  Control Interno 4.</t>
  </si>
  <si>
    <t>Las cuatro Denuncias se encuentran en tramite especial en Proceso auditor encontrandose dentro de los terminos legales para su resolución.</t>
  </si>
  <si>
    <t>Fueron invitados 644 personas asistiendo 590 que fueron los efectivamente capacitados.</t>
  </si>
  <si>
    <t>El Diagnóstico de la Gestión Documental de la entidad, se encuentra programada para el tercer trimestre.</t>
  </si>
  <si>
    <t>La actualizacion del documento PINAR, se encuentra programada para el tercer trimestre.</t>
  </si>
  <si>
    <t>Durante el trimestre no fueron aperturadas indagaciones preliminares toda vez que de los hallazgos sllegados a la dependencia fueron apertudados procesos de Responsabilida Fiscal.. Las preliminares tramitadas corresponden a los que venían del periodo anterior.</t>
  </si>
  <si>
    <t>Se profirieron autos de imputación de conformidad con la ley.</t>
  </si>
  <si>
    <t>Fueron proferidos fallos con arreglo a la normatividad vigente</t>
  </si>
  <si>
    <t>Como quiera que se produjo el resarcimiento fueron proferidos los  autos.respectivos</t>
  </si>
  <si>
    <t>Se elaboró el documento respectivo con la consiguiente consolidación</t>
  </si>
  <si>
    <t>Se atendieron los  requerimientos solicitados.</t>
  </si>
  <si>
    <t>No aplica por cuanto  durante el periodo no se ha iniciado proceso coactivo alguno</t>
  </si>
  <si>
    <t>SEGUIMIENTO 1</t>
  </si>
  <si>
    <t>TRIMESTRE 1 (Enero - Marzo)</t>
  </si>
  <si>
    <t xml:space="preserve">En atención a los requerimientos solicitados en el trimestre: El Informe de Gestión y el Informe  pormenorizado del estado del Control Interno  se atendieron opotunamente en el termino solicitado. </t>
  </si>
  <si>
    <t>N/A</t>
  </si>
  <si>
    <t>Este se elaborara en el segundo trimestre.</t>
  </si>
  <si>
    <t>El Plan de Trabajo Anual en Seguridad y Salud en el Trabajo fue Elaborado, socializado y adoptado mediante la Resolución No. 073 del 05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</si>
</sst>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color theme="0"/>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sz val="9"/>
      <color indexed="81"/>
      <name val="Tahoma"/>
      <family val="2"/>
    </font>
    <font>
      <b/>
      <sz val="9"/>
      <name val="Arial"/>
      <family val="2"/>
    </font>
    <font>
      <sz val="11"/>
      <color theme="1"/>
      <name val="Arial"/>
      <family val="2"/>
    </font>
    <font>
      <b/>
      <sz val="11"/>
      <name val="Calibri"/>
      <family val="2"/>
    </font>
  </fonts>
  <fills count="13">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34998626667073579"/>
        <bgColor indexed="64"/>
      </patternFill>
    </fill>
  </fills>
  <borders count="45">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46">
    <xf numFmtId="0" fontId="0" fillId="0" borderId="0" xfId="0"/>
    <xf numFmtId="0" fontId="2" fillId="0" borderId="0" xfId="0" applyFont="1"/>
    <xf numFmtId="0" fontId="2" fillId="0" borderId="0" xfId="0" applyFont="1" applyAlignment="1">
      <alignment horizontal="center"/>
    </xf>
    <xf numFmtId="0" fontId="7" fillId="0" borderId="0" xfId="0" applyFont="1"/>
    <xf numFmtId="0" fontId="7" fillId="3" borderId="7" xfId="0" applyFont="1" applyFill="1" applyBorder="1" applyAlignment="1">
      <alignment vertical="center" wrapText="1"/>
    </xf>
    <xf numFmtId="0" fontId="7" fillId="0" borderId="7" xfId="0" applyFont="1" applyFill="1" applyBorder="1" applyAlignment="1">
      <alignment vertical="center" wrapText="1"/>
    </xf>
    <xf numFmtId="0" fontId="7" fillId="3" borderId="3"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9" fontId="9" fillId="3" borderId="7" xfId="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9" fillId="3" borderId="19" xfId="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9" fillId="3" borderId="22"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7" fillId="6" borderId="8" xfId="0" applyFont="1" applyFill="1" applyBorder="1" applyAlignment="1">
      <alignment vertical="top" wrapText="1"/>
    </xf>
    <xf numFmtId="14" fontId="8" fillId="6" borderId="8" xfId="0" applyNumberFormat="1" applyFont="1" applyFill="1" applyBorder="1" applyAlignment="1">
      <alignment horizontal="center" vertical="center" wrapText="1"/>
    </xf>
    <xf numFmtId="0" fontId="7" fillId="6" borderId="8" xfId="0" applyFont="1" applyFill="1" applyBorder="1" applyAlignment="1">
      <alignment vertical="center" wrapText="1"/>
    </xf>
    <xf numFmtId="0" fontId="7" fillId="6" borderId="7" xfId="0" applyFont="1" applyFill="1" applyBorder="1" applyAlignment="1">
      <alignment vertical="center" wrapText="1"/>
    </xf>
    <xf numFmtId="14" fontId="8" fillId="6" borderId="7" xfId="0" applyNumberFormat="1" applyFont="1" applyFill="1" applyBorder="1" applyAlignment="1">
      <alignment horizontal="center" vertical="center" wrapText="1"/>
    </xf>
    <xf numFmtId="14" fontId="8" fillId="6" borderId="7" xfId="0" applyNumberFormat="1" applyFont="1" applyFill="1" applyBorder="1" applyAlignment="1">
      <alignment vertical="center" wrapText="1"/>
    </xf>
    <xf numFmtId="14" fontId="10" fillId="6" borderId="7" xfId="0" applyNumberFormat="1"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7" xfId="0" applyFont="1" applyFill="1" applyBorder="1" applyAlignment="1">
      <alignment horizontal="justify" vertical="center" wrapText="1"/>
    </xf>
    <xf numFmtId="14" fontId="10" fillId="6" borderId="7" xfId="0" applyNumberFormat="1" applyFont="1" applyFill="1" applyBorder="1" applyAlignment="1">
      <alignment horizontal="justify" vertical="center" wrapText="1"/>
    </xf>
    <xf numFmtId="14" fontId="10" fillId="6" borderId="8" xfId="0" applyNumberFormat="1" applyFont="1" applyFill="1" applyBorder="1" applyAlignment="1">
      <alignment horizontal="justify" vertical="center" wrapText="1"/>
    </xf>
    <xf numFmtId="0" fontId="9" fillId="6" borderId="7" xfId="0" applyFont="1" applyFill="1" applyBorder="1" applyAlignment="1">
      <alignment horizontal="left" vertical="center" wrapText="1"/>
    </xf>
    <xf numFmtId="14" fontId="10" fillId="6" borderId="7" xfId="0" applyNumberFormat="1" applyFont="1" applyFill="1" applyBorder="1" applyAlignment="1">
      <alignment vertical="center" wrapText="1"/>
    </xf>
    <xf numFmtId="0" fontId="7" fillId="6" borderId="7" xfId="0" applyFont="1" applyFill="1" applyBorder="1" applyAlignment="1">
      <alignment horizontal="left" vertical="center" wrapText="1"/>
    </xf>
    <xf numFmtId="0" fontId="12" fillId="6" borderId="7" xfId="0" applyFont="1" applyFill="1" applyBorder="1" applyAlignment="1">
      <alignment horizontal="justify" vertical="center" wrapText="1"/>
    </xf>
    <xf numFmtId="9" fontId="7" fillId="3" borderId="18" xfId="0"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14" fontId="8" fillId="6" borderId="3"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6" borderId="7" xfId="0" applyFont="1" applyFill="1" applyBorder="1" applyAlignment="1">
      <alignment vertical="center" wrapText="1"/>
    </xf>
    <xf numFmtId="14" fontId="7" fillId="6" borderId="7"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7" fillId="9" borderId="7"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center" wrapText="1"/>
    </xf>
    <xf numFmtId="14" fontId="8" fillId="0" borderId="8"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4" fillId="2" borderId="9" xfId="0" applyFont="1" applyFill="1" applyBorder="1" applyAlignment="1">
      <alignment horizontal="center" vertical="center"/>
    </xf>
    <xf numFmtId="0" fontId="5" fillId="7"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6" borderId="16" xfId="0" applyFont="1" applyFill="1" applyBorder="1" applyAlignment="1">
      <alignment horizontal="justify" vertical="center" wrapText="1"/>
    </xf>
    <xf numFmtId="0" fontId="7" fillId="9" borderId="16" xfId="0" applyFont="1" applyFill="1" applyBorder="1" applyAlignment="1">
      <alignment horizontal="justify" vertical="center" wrapText="1"/>
    </xf>
    <xf numFmtId="14" fontId="8" fillId="6" borderId="16"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5" fillId="0" borderId="7" xfId="1" applyFont="1" applyBorder="1" applyAlignment="1">
      <alignment horizontal="center"/>
    </xf>
    <xf numFmtId="0" fontId="15" fillId="0" borderId="7" xfId="0" applyFont="1" applyBorder="1" applyAlignment="1">
      <alignment horizontal="center"/>
    </xf>
    <xf numFmtId="0" fontId="15" fillId="0" borderId="7" xfId="0" applyFont="1" applyFill="1" applyBorder="1" applyAlignment="1">
      <alignment horizontal="center"/>
    </xf>
    <xf numFmtId="9" fontId="7" fillId="8" borderId="18" xfId="1" applyFont="1" applyFill="1" applyBorder="1" applyAlignment="1">
      <alignment horizontal="center" vertical="center" wrapText="1"/>
    </xf>
    <xf numFmtId="0" fontId="5" fillId="11" borderId="16" xfId="0" applyFont="1" applyFill="1" applyBorder="1" applyAlignment="1">
      <alignment horizontal="center" vertical="center"/>
    </xf>
    <xf numFmtId="1" fontId="7" fillId="8" borderId="19" xfId="0" applyNumberFormat="1"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25" xfId="0" applyFont="1" applyFill="1" applyBorder="1" applyAlignment="1">
      <alignment horizontal="center" vertical="center"/>
    </xf>
    <xf numFmtId="1" fontId="7" fillId="8" borderId="33" xfId="0" applyNumberFormat="1" applyFont="1" applyFill="1" applyBorder="1" applyAlignment="1">
      <alignment horizontal="center" vertical="center" wrapText="1"/>
    </xf>
    <xf numFmtId="1" fontId="7" fillId="8" borderId="34" xfId="0" applyNumberFormat="1" applyFont="1" applyFill="1" applyBorder="1" applyAlignment="1">
      <alignment horizontal="center" vertical="center" wrapText="1"/>
    </xf>
    <xf numFmtId="1" fontId="7" fillId="8" borderId="2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12" borderId="8" xfId="0" applyFont="1" applyFill="1" applyBorder="1" applyAlignment="1">
      <alignment vertical="center" wrapText="1"/>
    </xf>
    <xf numFmtId="14" fontId="8" fillId="12" borderId="8" xfId="0" applyNumberFormat="1" applyFont="1" applyFill="1" applyBorder="1" applyAlignment="1">
      <alignment horizontal="center" vertical="center" wrapText="1"/>
    </xf>
    <xf numFmtId="0" fontId="7" fillId="12" borderId="7" xfId="0" applyFont="1" applyFill="1" applyBorder="1" applyAlignment="1">
      <alignment vertical="center" wrapText="1"/>
    </xf>
    <xf numFmtId="0" fontId="7" fillId="12" borderId="8" xfId="0" applyFont="1" applyFill="1" applyBorder="1" applyAlignment="1">
      <alignment vertical="top" wrapText="1"/>
    </xf>
    <xf numFmtId="14" fontId="10" fillId="0" borderId="7" xfId="0" applyNumberFormat="1"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12" borderId="7" xfId="0" applyFont="1" applyFill="1" applyBorder="1" applyAlignment="1">
      <alignment horizontal="justify" vertical="center" wrapText="1"/>
    </xf>
    <xf numFmtId="14" fontId="10" fillId="12" borderId="8" xfId="0" applyNumberFormat="1" applyFont="1" applyFill="1" applyBorder="1" applyAlignment="1">
      <alignment horizontal="justify" vertical="center" wrapText="1"/>
    </xf>
    <xf numFmtId="0" fontId="7" fillId="0" borderId="7" xfId="0" applyFont="1" applyBorder="1"/>
    <xf numFmtId="0" fontId="7" fillId="0" borderId="7" xfId="0" applyFont="1" applyFill="1" applyBorder="1"/>
    <xf numFmtId="0" fontId="7" fillId="12" borderId="7" xfId="0" applyFont="1" applyFill="1" applyBorder="1"/>
    <xf numFmtId="1" fontId="7" fillId="8" borderId="41" xfId="0" applyNumberFormat="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14" fontId="8" fillId="12" borderId="7" xfId="0" applyNumberFormat="1" applyFont="1" applyFill="1" applyBorder="1" applyAlignment="1">
      <alignment horizontal="center" vertical="center" wrapText="1"/>
    </xf>
    <xf numFmtId="14" fontId="8" fillId="12" borderId="7" xfId="0" applyNumberFormat="1" applyFont="1" applyFill="1" applyBorder="1" applyAlignment="1">
      <alignment vertical="center" wrapText="1"/>
    </xf>
    <xf numFmtId="0" fontId="7" fillId="12"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7" fillId="8" borderId="6"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8" borderId="27"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4" fontId="8" fillId="0"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4"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7" fillId="12" borderId="3" xfId="0" applyFont="1" applyFill="1" applyBorder="1" applyAlignment="1">
      <alignment horizontal="left" vertical="center" wrapText="1"/>
    </xf>
    <xf numFmtId="0" fontId="7" fillId="12" borderId="8" xfId="0" applyFont="1" applyFill="1" applyBorder="1" applyAlignment="1">
      <alignment horizontal="left" vertical="center" wrapText="1"/>
    </xf>
    <xf numFmtId="14" fontId="8" fillId="12" borderId="8" xfId="0" applyNumberFormat="1" applyFont="1" applyFill="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12" fillId="3" borderId="7" xfId="0" applyFont="1" applyFill="1" applyBorder="1" applyAlignment="1">
      <alignment vertical="center" wrapText="1"/>
    </xf>
    <xf numFmtId="9" fontId="9" fillId="3" borderId="7" xfId="1" applyFont="1" applyFill="1" applyBorder="1" applyAlignment="1">
      <alignment horizontal="center" wrapText="1"/>
    </xf>
    <xf numFmtId="0" fontId="9" fillId="12" borderId="7" xfId="0" applyFont="1" applyFill="1" applyBorder="1" applyAlignment="1">
      <alignment horizontal="left" vertical="center" wrapText="1"/>
    </xf>
    <xf numFmtId="14" fontId="10" fillId="12" borderId="7"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 fontId="7" fillId="3" borderId="19"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3" borderId="18" xfId="0" applyFont="1" applyFill="1" applyBorder="1" applyAlignment="1">
      <alignment horizontal="left" vertical="center" wrapText="1"/>
    </xf>
    <xf numFmtId="14" fontId="10" fillId="0" borderId="7" xfId="0" applyNumberFormat="1" applyFont="1" applyFill="1" applyBorder="1" applyAlignment="1">
      <alignment vertical="center" wrapText="1"/>
    </xf>
    <xf numFmtId="0" fontId="7" fillId="8" borderId="9"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9" fillId="8" borderId="9" xfId="0" applyFont="1" applyFill="1" applyBorder="1" applyAlignment="1">
      <alignment horizontal="left" vertical="center" wrapText="1"/>
    </xf>
    <xf numFmtId="9" fontId="9" fillId="8" borderId="9" xfId="0" applyNumberFormat="1" applyFont="1" applyFill="1" applyBorder="1" applyAlignment="1">
      <alignment horizontal="left" vertical="center" wrapText="1"/>
    </xf>
    <xf numFmtId="9" fontId="9" fillId="8" borderId="13" xfId="1" applyFont="1" applyFill="1" applyBorder="1" applyAlignment="1">
      <alignment horizontal="left" vertical="center" wrapText="1"/>
    </xf>
    <xf numFmtId="3" fontId="7" fillId="8" borderId="33"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9" fontId="7" fillId="8" borderId="13" xfId="0" applyNumberFormat="1"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3" fontId="7" fillId="8" borderId="27" xfId="0" applyNumberFormat="1" applyFont="1" applyFill="1" applyBorder="1" applyAlignment="1">
      <alignment horizontal="center" vertical="center" wrapText="1"/>
    </xf>
    <xf numFmtId="9" fontId="7" fillId="8" borderId="9" xfId="0" applyNumberFormat="1" applyFont="1" applyFill="1" applyBorder="1" applyAlignment="1">
      <alignment horizontal="left" vertical="center" wrapText="1"/>
    </xf>
    <xf numFmtId="9" fontId="9" fillId="8" borderId="9" xfId="1" applyNumberFormat="1" applyFont="1" applyFill="1" applyBorder="1" applyAlignment="1">
      <alignment horizontal="left" vertical="center" wrapText="1"/>
    </xf>
    <xf numFmtId="9" fontId="9" fillId="8" borderId="9" xfId="1" applyFont="1" applyFill="1" applyBorder="1" applyAlignment="1">
      <alignment horizontal="left" vertical="top" wrapText="1"/>
    </xf>
    <xf numFmtId="9" fontId="9" fillId="8" borderId="44" xfId="1" applyFont="1" applyFill="1" applyBorder="1" applyAlignment="1">
      <alignment horizontal="left" vertical="center" wrapText="1"/>
    </xf>
    <xf numFmtId="49" fontId="7" fillId="8" borderId="12" xfId="0" applyNumberFormat="1" applyFont="1" applyFill="1" applyBorder="1" applyAlignment="1">
      <alignment horizontal="left" vertical="center" wrapText="1"/>
    </xf>
    <xf numFmtId="9" fontId="9" fillId="8" borderId="9" xfId="1" applyFont="1" applyFill="1" applyBorder="1" applyAlignment="1">
      <alignment horizontal="left" vertical="center" wrapText="1"/>
    </xf>
    <xf numFmtId="49" fontId="7" fillId="8" borderId="9" xfId="0" applyNumberFormat="1" applyFont="1" applyFill="1" applyBorder="1" applyAlignment="1">
      <alignment horizontal="left" vertical="center" wrapText="1"/>
    </xf>
    <xf numFmtId="9" fontId="7" fillId="8" borderId="18" xfId="0" applyNumberFormat="1" applyFont="1" applyFill="1" applyBorder="1" applyAlignment="1">
      <alignment horizontal="left" vertical="center" wrapText="1"/>
    </xf>
    <xf numFmtId="9" fontId="7" fillId="8" borderId="11" xfId="0" applyNumberFormat="1" applyFont="1" applyFill="1" applyBorder="1" applyAlignment="1">
      <alignment horizontal="left" vertical="center" wrapText="1"/>
    </xf>
    <xf numFmtId="9" fontId="9" fillId="8" borderId="23" xfId="0" applyNumberFormat="1" applyFont="1" applyFill="1" applyBorder="1" applyAlignment="1">
      <alignment horizontal="left" vertical="center" wrapText="1"/>
    </xf>
    <xf numFmtId="9" fontId="7" fillId="8" borderId="11" xfId="1" applyFont="1" applyFill="1" applyBorder="1" applyAlignment="1">
      <alignment horizontal="center" vertical="center" wrapText="1"/>
    </xf>
    <xf numFmtId="9" fontId="7" fillId="8" borderId="7" xfId="0" applyNumberFormat="1"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12" borderId="11" xfId="0" applyFont="1" applyFill="1" applyBorder="1" applyAlignment="1">
      <alignment vertical="center" wrapText="1"/>
    </xf>
    <xf numFmtId="14" fontId="8" fillId="12" borderId="16" xfId="0" applyNumberFormat="1" applyFont="1" applyFill="1" applyBorder="1" applyAlignment="1">
      <alignment horizontal="center" vertical="center" wrapText="1"/>
    </xf>
    <xf numFmtId="9" fontId="7" fillId="8" borderId="3" xfId="1" applyFont="1" applyFill="1" applyBorder="1" applyAlignment="1">
      <alignment horizontal="center" vertical="center" wrapText="1"/>
    </xf>
    <xf numFmtId="9" fontId="7" fillId="8" borderId="6" xfId="1" applyFont="1" applyFill="1" applyBorder="1" applyAlignment="1">
      <alignment horizontal="center" vertical="center" wrapText="1"/>
    </xf>
    <xf numFmtId="9" fontId="7" fillId="8" borderId="8" xfId="1" applyFont="1" applyFill="1" applyBorder="1" applyAlignment="1">
      <alignment horizontal="center" vertical="center" wrapText="1"/>
    </xf>
    <xf numFmtId="9" fontId="7" fillId="8" borderId="16" xfId="1"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11" borderId="31"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32" xfId="0" applyFont="1" applyFill="1" applyBorder="1" applyAlignment="1">
      <alignment horizontal="center" vertical="center"/>
    </xf>
    <xf numFmtId="9" fontId="7" fillId="8" borderId="28" xfId="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5" fillId="3" borderId="19" xfId="0" applyFont="1" applyFill="1" applyBorder="1" applyAlignment="1">
      <alignment horizontal="center" vertical="top"/>
    </xf>
    <xf numFmtId="0" fontId="15" fillId="3" borderId="27" xfId="0" applyFont="1" applyFill="1" applyBorder="1" applyAlignment="1">
      <alignment horizontal="center" vertical="top"/>
    </xf>
    <xf numFmtId="0" fontId="15" fillId="3" borderId="26" xfId="0" applyFont="1" applyFill="1" applyBorder="1" applyAlignment="1">
      <alignment horizontal="center" vertical="top"/>
    </xf>
    <xf numFmtId="0" fontId="15" fillId="10" borderId="7" xfId="0" applyFont="1" applyFill="1" applyBorder="1" applyAlignment="1">
      <alignment horizontal="center" vertical="top"/>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4" xfId="0" applyFont="1" applyFill="1" applyBorder="1" applyAlignment="1">
      <alignment horizontal="center" vertical="center"/>
    </xf>
    <xf numFmtId="0" fontId="6" fillId="3" borderId="10"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5" fillId="5" borderId="19" xfId="0" applyFont="1" applyFill="1" applyBorder="1" applyAlignment="1">
      <alignment horizontal="center"/>
    </xf>
    <xf numFmtId="0" fontId="5" fillId="5" borderId="27" xfId="0" applyFont="1" applyFill="1" applyBorder="1" applyAlignment="1">
      <alignment horizontal="center"/>
    </xf>
    <xf numFmtId="0" fontId="5" fillId="5" borderId="26" xfId="0" applyFont="1" applyFill="1" applyBorder="1" applyAlignment="1">
      <alignment horizontal="center"/>
    </xf>
    <xf numFmtId="0" fontId="3" fillId="0" borderId="0" xfId="0" applyFont="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lazar/AppData/Local/Microsoft/Windows/INetCache/Content.Outlook/YXRK68AO/Cgdsai%20-%20PLAN%20DE%20ACCI&#211;N%202018%20Mod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gdsai 2018"/>
    </sheetNames>
    <sheetDataSet>
      <sheetData sheetId="0">
        <row r="38">
          <cell r="E38" t="str">
            <v>Aplicar cuatrimestralmente matriz de seguimiento de información basica y/o minima obligatoria a publicar en la pagina web de la Contraloria de acuerdo a la Ley 1712 de 2014, el Decreto 103 de 2015 y la Resolución 3564 de 2015.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1"/>
  <sheetViews>
    <sheetView tabSelected="1" workbookViewId="0">
      <pane xSplit="1" ySplit="4" topLeftCell="B5" activePane="bottomRight" state="frozen"/>
      <selection pane="topRight" activeCell="B1" sqref="B1"/>
      <selection pane="bottomLeft" activeCell="A5" sqref="A5"/>
      <selection pane="bottomRight" activeCell="S6" sqref="S6"/>
    </sheetView>
  </sheetViews>
  <sheetFormatPr baseColWidth="10" defaultColWidth="11.42578125" defaultRowHeight="12" x14ac:dyDescent="0.2"/>
  <cols>
    <col min="1" max="1" width="18.140625" style="3" customWidth="1"/>
    <col min="2" max="2" width="27.42578125" style="3" customWidth="1"/>
    <col min="3" max="3" width="16.85546875" style="3" customWidth="1"/>
    <col min="4" max="4" width="4.85546875" style="3" customWidth="1"/>
    <col min="5" max="5" width="29.28515625" style="3" customWidth="1"/>
    <col min="6" max="14" width="1.85546875" style="3" bestFit="1" customWidth="1"/>
    <col min="15" max="15" width="2.42578125" style="3" customWidth="1"/>
    <col min="16" max="17" width="2.7109375" style="3" bestFit="1" customWidth="1"/>
    <col min="18" max="18" width="15.140625" style="3" customWidth="1"/>
    <col min="19" max="19" width="20.5703125" style="3" customWidth="1"/>
    <col min="20" max="20" width="25.28515625" style="3" customWidth="1"/>
    <col min="21" max="21" width="18.28515625" style="3" customWidth="1"/>
    <col min="22" max="22" width="15.140625" style="3" customWidth="1"/>
    <col min="23" max="23" width="15" style="3" customWidth="1"/>
    <col min="24" max="24" width="13.42578125" style="3" customWidth="1"/>
    <col min="25" max="25" width="19.28515625" style="3" customWidth="1"/>
    <col min="26" max="26" width="36.28515625" style="3" customWidth="1"/>
    <col min="27" max="28" width="20.7109375" style="3" customWidth="1"/>
    <col min="29" max="16384" width="11.42578125" style="3"/>
  </cols>
  <sheetData>
    <row r="1" spans="1:28" s="1" customFormat="1" ht="21.75" thickBot="1" x14ac:dyDescent="0.25">
      <c r="B1" s="243" t="s">
        <v>150</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s="1" customFormat="1" ht="12.75" customHeight="1" thickBot="1" x14ac:dyDescent="0.25">
      <c r="A2" s="230" t="s">
        <v>14</v>
      </c>
      <c r="B2" s="233" t="s">
        <v>15</v>
      </c>
      <c r="C2" s="233" t="s">
        <v>18</v>
      </c>
      <c r="D2" s="236" t="s">
        <v>21</v>
      </c>
      <c r="E2" s="236"/>
      <c r="F2" s="236"/>
      <c r="G2" s="236"/>
      <c r="H2" s="236"/>
      <c r="I2" s="236"/>
      <c r="J2" s="236"/>
      <c r="K2" s="236"/>
      <c r="L2" s="236"/>
      <c r="M2" s="236"/>
      <c r="N2" s="236"/>
      <c r="O2" s="236"/>
      <c r="P2" s="236"/>
      <c r="Q2" s="236"/>
      <c r="R2" s="233" t="s">
        <v>3</v>
      </c>
      <c r="S2" s="233" t="s">
        <v>165</v>
      </c>
      <c r="T2" s="196" t="s">
        <v>139</v>
      </c>
      <c r="U2" s="199" t="s">
        <v>4</v>
      </c>
      <c r="V2" s="202" t="s">
        <v>359</v>
      </c>
      <c r="W2" s="203"/>
      <c r="X2" s="203"/>
      <c r="Y2" s="203"/>
      <c r="Z2" s="204"/>
      <c r="AA2" s="244" t="s">
        <v>0</v>
      </c>
      <c r="AB2" s="245"/>
    </row>
    <row r="3" spans="1:28" s="1" customFormat="1" ht="15.75" customHeight="1" x14ac:dyDescent="0.2">
      <c r="A3" s="231"/>
      <c r="B3" s="234"/>
      <c r="C3" s="234"/>
      <c r="D3" s="234" t="s">
        <v>1</v>
      </c>
      <c r="E3" s="234" t="s">
        <v>2</v>
      </c>
      <c r="F3" s="240" t="s">
        <v>22</v>
      </c>
      <c r="G3" s="241"/>
      <c r="H3" s="241"/>
      <c r="I3" s="241"/>
      <c r="J3" s="241"/>
      <c r="K3" s="241"/>
      <c r="L3" s="241"/>
      <c r="M3" s="241"/>
      <c r="N3" s="241"/>
      <c r="O3" s="241"/>
      <c r="P3" s="241"/>
      <c r="Q3" s="242"/>
      <c r="R3" s="234"/>
      <c r="S3" s="234"/>
      <c r="T3" s="197"/>
      <c r="U3" s="200"/>
      <c r="V3" s="205" t="s">
        <v>360</v>
      </c>
      <c r="W3" s="206"/>
      <c r="X3" s="206"/>
      <c r="Y3" s="206"/>
      <c r="Z3" s="207"/>
      <c r="AA3" s="84"/>
      <c r="AB3" s="52"/>
    </row>
    <row r="4" spans="1:28" s="2" customFormat="1" ht="24.75" thickBot="1" x14ac:dyDescent="0.25">
      <c r="A4" s="232"/>
      <c r="B4" s="235"/>
      <c r="C4" s="235"/>
      <c r="D4" s="235"/>
      <c r="E4" s="235"/>
      <c r="F4" s="53">
        <v>1</v>
      </c>
      <c r="G4" s="53">
        <v>2</v>
      </c>
      <c r="H4" s="53">
        <v>3</v>
      </c>
      <c r="I4" s="53">
        <v>4</v>
      </c>
      <c r="J4" s="53">
        <v>5</v>
      </c>
      <c r="K4" s="53">
        <v>6</v>
      </c>
      <c r="L4" s="53">
        <v>7</v>
      </c>
      <c r="M4" s="53">
        <v>8</v>
      </c>
      <c r="N4" s="53">
        <v>9</v>
      </c>
      <c r="O4" s="53">
        <v>10</v>
      </c>
      <c r="P4" s="53">
        <v>11</v>
      </c>
      <c r="Q4" s="53">
        <v>12</v>
      </c>
      <c r="R4" s="235"/>
      <c r="S4" s="235"/>
      <c r="T4" s="198"/>
      <c r="U4" s="201"/>
      <c r="V4" s="79" t="s">
        <v>127</v>
      </c>
      <c r="W4" s="76" t="s">
        <v>128</v>
      </c>
      <c r="X4" s="89" t="s">
        <v>134</v>
      </c>
      <c r="Y4" s="78" t="s">
        <v>130</v>
      </c>
      <c r="Z4" s="80" t="s">
        <v>126</v>
      </c>
      <c r="AA4" s="85" t="s">
        <v>86</v>
      </c>
      <c r="AB4" s="54" t="s">
        <v>5</v>
      </c>
    </row>
    <row r="5" spans="1:28" ht="60.75" customHeight="1" x14ac:dyDescent="0.2">
      <c r="A5" s="218" t="s">
        <v>119</v>
      </c>
      <c r="B5" s="67" t="s">
        <v>110</v>
      </c>
      <c r="C5" s="69" t="s">
        <v>19</v>
      </c>
      <c r="D5" s="66">
        <v>1</v>
      </c>
      <c r="E5" s="51" t="s">
        <v>185</v>
      </c>
      <c r="F5" s="97"/>
      <c r="G5" s="97"/>
      <c r="H5" s="97"/>
      <c r="I5" s="97"/>
      <c r="J5" s="97"/>
      <c r="K5" s="97"/>
      <c r="L5" s="97"/>
      <c r="M5" s="97"/>
      <c r="N5" s="97"/>
      <c r="O5" s="97"/>
      <c r="P5" s="97"/>
      <c r="Q5" s="97"/>
      <c r="R5" s="66" t="s">
        <v>184</v>
      </c>
      <c r="S5" s="15" t="s">
        <v>179</v>
      </c>
      <c r="T5" s="15" t="s">
        <v>71</v>
      </c>
      <c r="U5" s="15">
        <v>1</v>
      </c>
      <c r="V5" s="81">
        <v>0</v>
      </c>
      <c r="W5" s="77">
        <v>1</v>
      </c>
      <c r="X5" s="75">
        <f>+V5/W5</f>
        <v>0</v>
      </c>
      <c r="Y5" s="208" t="e">
        <f>AVERAGE(X5:X25)*#REF!</f>
        <v>#DIV/0!</v>
      </c>
      <c r="Z5" s="180" t="s">
        <v>292</v>
      </c>
      <c r="AA5" s="86" t="s">
        <v>217</v>
      </c>
      <c r="AB5" s="13" t="s">
        <v>216</v>
      </c>
    </row>
    <row r="6" spans="1:28" ht="66" customHeight="1" x14ac:dyDescent="0.2">
      <c r="A6" s="210"/>
      <c r="B6" s="219" t="s">
        <v>121</v>
      </c>
      <c r="C6" s="212" t="s">
        <v>20</v>
      </c>
      <c r="D6" s="56">
        <v>1</v>
      </c>
      <c r="E6" s="55" t="s">
        <v>229</v>
      </c>
      <c r="F6" s="94"/>
      <c r="G6" s="94"/>
      <c r="H6" s="94"/>
      <c r="I6" s="94"/>
      <c r="J6" s="94"/>
      <c r="K6" s="94"/>
      <c r="L6" s="95"/>
      <c r="M6" s="95"/>
      <c r="N6" s="95"/>
      <c r="O6" s="95"/>
      <c r="P6" s="95"/>
      <c r="Q6" s="95"/>
      <c r="R6" s="66" t="s">
        <v>23</v>
      </c>
      <c r="S6" s="56" t="s">
        <v>177</v>
      </c>
      <c r="T6" s="14" t="s">
        <v>136</v>
      </c>
      <c r="U6" s="17">
        <v>0.9</v>
      </c>
      <c r="V6" s="171">
        <v>1401197003</v>
      </c>
      <c r="W6" s="172">
        <v>4123299107</v>
      </c>
      <c r="X6" s="75">
        <f t="shared" ref="X6:X78" si="0">+V6/W6</f>
        <v>0.33982424428565716</v>
      </c>
      <c r="Y6" s="193"/>
      <c r="Z6" s="167" t="s">
        <v>305</v>
      </c>
      <c r="AA6" s="87" t="s">
        <v>88</v>
      </c>
      <c r="AB6" s="57" t="s">
        <v>85</v>
      </c>
    </row>
    <row r="7" spans="1:28" ht="46.5" customHeight="1" x14ac:dyDescent="0.2">
      <c r="A7" s="210"/>
      <c r="B7" s="220"/>
      <c r="C7" s="213"/>
      <c r="D7" s="56">
        <v>2</v>
      </c>
      <c r="E7" s="55" t="s">
        <v>24</v>
      </c>
      <c r="F7" s="23"/>
      <c r="G7" s="23"/>
      <c r="H7" s="23"/>
      <c r="I7" s="23"/>
      <c r="J7" s="23"/>
      <c r="K7" s="49"/>
      <c r="L7" s="22"/>
      <c r="M7" s="22"/>
      <c r="N7" s="22"/>
      <c r="O7" s="22"/>
      <c r="P7" s="22"/>
      <c r="Q7" s="95"/>
      <c r="R7" s="66" t="s">
        <v>25</v>
      </c>
      <c r="S7" s="56" t="s">
        <v>177</v>
      </c>
      <c r="T7" s="14" t="s">
        <v>72</v>
      </c>
      <c r="U7" s="17">
        <v>0.9</v>
      </c>
      <c r="V7" s="171">
        <v>720602433</v>
      </c>
      <c r="W7" s="172">
        <v>4123299104</v>
      </c>
      <c r="X7" s="75">
        <f t="shared" si="0"/>
        <v>0.17476356064030032</v>
      </c>
      <c r="Y7" s="193"/>
      <c r="Z7" s="167" t="s">
        <v>306</v>
      </c>
      <c r="AA7" s="87" t="s">
        <v>88</v>
      </c>
      <c r="AB7" s="57" t="s">
        <v>141</v>
      </c>
    </row>
    <row r="8" spans="1:28" ht="58.5" customHeight="1" x14ac:dyDescent="0.2">
      <c r="A8" s="210"/>
      <c r="B8" s="220"/>
      <c r="C8" s="213"/>
      <c r="D8" s="56">
        <v>3</v>
      </c>
      <c r="E8" s="55" t="s">
        <v>178</v>
      </c>
      <c r="F8" s="94"/>
      <c r="G8" s="94"/>
      <c r="H8" s="94"/>
      <c r="I8" s="94"/>
      <c r="J8" s="94"/>
      <c r="K8" s="94"/>
      <c r="L8" s="95"/>
      <c r="M8" s="95"/>
      <c r="N8" s="95"/>
      <c r="O8" s="95"/>
      <c r="P8" s="95"/>
      <c r="Q8" s="95"/>
      <c r="R8" s="56" t="s">
        <v>138</v>
      </c>
      <c r="S8" s="56" t="s">
        <v>177</v>
      </c>
      <c r="T8" s="56" t="s">
        <v>140</v>
      </c>
      <c r="U8" s="140">
        <v>12</v>
      </c>
      <c r="V8" s="81">
        <v>3</v>
      </c>
      <c r="W8" s="77">
        <v>3</v>
      </c>
      <c r="X8" s="75">
        <f t="shared" si="0"/>
        <v>1</v>
      </c>
      <c r="Y8" s="193"/>
      <c r="Z8" s="166" t="s">
        <v>307</v>
      </c>
      <c r="AA8" s="87" t="s">
        <v>88</v>
      </c>
      <c r="AB8" s="57" t="s">
        <v>89</v>
      </c>
    </row>
    <row r="9" spans="1:28" ht="120" customHeight="1" x14ac:dyDescent="0.2">
      <c r="A9" s="210"/>
      <c r="B9" s="220"/>
      <c r="C9" s="213"/>
      <c r="D9" s="56">
        <v>4</v>
      </c>
      <c r="E9" s="55" t="s">
        <v>230</v>
      </c>
      <c r="F9" s="95"/>
      <c r="G9" s="95"/>
      <c r="H9" s="95"/>
      <c r="I9" s="95"/>
      <c r="J9" s="95"/>
      <c r="K9" s="95"/>
      <c r="L9" s="95"/>
      <c r="M9" s="95"/>
      <c r="N9" s="95"/>
      <c r="O9" s="95"/>
      <c r="P9" s="95"/>
      <c r="Q9" s="95"/>
      <c r="R9" s="66" t="s">
        <v>26</v>
      </c>
      <c r="S9" s="15" t="s">
        <v>186</v>
      </c>
      <c r="T9" s="14" t="s">
        <v>27</v>
      </c>
      <c r="U9" s="15">
        <v>12</v>
      </c>
      <c r="V9" s="81">
        <v>0</v>
      </c>
      <c r="W9" s="77">
        <v>3</v>
      </c>
      <c r="X9" s="75">
        <f t="shared" si="0"/>
        <v>0</v>
      </c>
      <c r="Y9" s="193"/>
      <c r="Z9" s="173" t="s">
        <v>308</v>
      </c>
      <c r="AA9" s="87" t="s">
        <v>88</v>
      </c>
      <c r="AB9" s="57" t="s">
        <v>89</v>
      </c>
    </row>
    <row r="10" spans="1:28" ht="122.25" customHeight="1" x14ac:dyDescent="0.2">
      <c r="A10" s="210"/>
      <c r="B10" s="220"/>
      <c r="C10" s="213"/>
      <c r="D10" s="56">
        <v>5</v>
      </c>
      <c r="E10" s="11" t="s">
        <v>231</v>
      </c>
      <c r="F10" s="95"/>
      <c r="G10" s="95"/>
      <c r="H10" s="95"/>
      <c r="I10" s="95"/>
      <c r="J10" s="95"/>
      <c r="K10" s="95"/>
      <c r="L10" s="95"/>
      <c r="M10" s="95"/>
      <c r="N10" s="95"/>
      <c r="O10" s="95"/>
      <c r="P10" s="95"/>
      <c r="Q10" s="95"/>
      <c r="R10" s="66" t="s">
        <v>28</v>
      </c>
      <c r="S10" s="15" t="s">
        <v>186</v>
      </c>
      <c r="T10" s="14" t="s">
        <v>73</v>
      </c>
      <c r="U10" s="15">
        <v>12</v>
      </c>
      <c r="V10" s="81">
        <v>0</v>
      </c>
      <c r="W10" s="77">
        <v>3</v>
      </c>
      <c r="X10" s="75">
        <f t="shared" si="0"/>
        <v>0</v>
      </c>
      <c r="Y10" s="193"/>
      <c r="Z10" s="173" t="s">
        <v>309</v>
      </c>
      <c r="AA10" s="87" t="s">
        <v>88</v>
      </c>
      <c r="AB10" s="57" t="s">
        <v>89</v>
      </c>
    </row>
    <row r="11" spans="1:28" ht="72" x14ac:dyDescent="0.2">
      <c r="A11" s="210"/>
      <c r="B11" s="220"/>
      <c r="C11" s="213"/>
      <c r="D11" s="56">
        <v>6</v>
      </c>
      <c r="E11" s="55" t="s">
        <v>232</v>
      </c>
      <c r="F11" s="24"/>
      <c r="G11" s="24"/>
      <c r="H11" s="24"/>
      <c r="I11" s="50"/>
      <c r="J11" s="95"/>
      <c r="K11" s="24"/>
      <c r="L11" s="24"/>
      <c r="M11" s="24"/>
      <c r="N11" s="24"/>
      <c r="O11" s="24"/>
      <c r="P11" s="24"/>
      <c r="Q11" s="24"/>
      <c r="R11" s="215" t="s">
        <v>29</v>
      </c>
      <c r="S11" s="119" t="s">
        <v>177</v>
      </c>
      <c r="T11" s="14" t="s">
        <v>129</v>
      </c>
      <c r="U11" s="15">
        <v>1</v>
      </c>
      <c r="V11" s="81">
        <v>0</v>
      </c>
      <c r="W11" s="77">
        <v>1</v>
      </c>
      <c r="X11" s="75">
        <f t="shared" si="0"/>
        <v>0</v>
      </c>
      <c r="Y11" s="193"/>
      <c r="Z11" s="173" t="s">
        <v>310</v>
      </c>
      <c r="AA11" s="87" t="s">
        <v>88</v>
      </c>
      <c r="AB11" s="57" t="s">
        <v>89</v>
      </c>
    </row>
    <row r="12" spans="1:28" ht="111" customHeight="1" x14ac:dyDescent="0.2">
      <c r="A12" s="210"/>
      <c r="B12" s="220"/>
      <c r="C12" s="213"/>
      <c r="D12" s="56">
        <v>7</v>
      </c>
      <c r="E12" s="90" t="s">
        <v>13</v>
      </c>
      <c r="F12" s="24"/>
      <c r="G12" s="24"/>
      <c r="H12" s="24"/>
      <c r="I12" s="50"/>
      <c r="J12" s="95"/>
      <c r="K12" s="5"/>
      <c r="L12" s="95"/>
      <c r="M12" s="24"/>
      <c r="N12" s="24"/>
      <c r="O12" s="5"/>
      <c r="P12" s="24"/>
      <c r="Q12" s="5"/>
      <c r="R12" s="216"/>
      <c r="S12" s="56" t="s">
        <v>177</v>
      </c>
      <c r="T12" s="14" t="s">
        <v>31</v>
      </c>
      <c r="U12" s="15">
        <v>2</v>
      </c>
      <c r="V12" s="81">
        <v>0</v>
      </c>
      <c r="W12" s="77">
        <v>2</v>
      </c>
      <c r="X12" s="75">
        <f t="shared" si="0"/>
        <v>0</v>
      </c>
      <c r="Y12" s="193"/>
      <c r="Z12" s="173" t="s">
        <v>311</v>
      </c>
      <c r="AA12" s="87" t="s">
        <v>88</v>
      </c>
      <c r="AB12" s="57" t="s">
        <v>89</v>
      </c>
    </row>
    <row r="13" spans="1:28" ht="136.5" customHeight="1" x14ac:dyDescent="0.2">
      <c r="A13" s="210"/>
      <c r="B13" s="220"/>
      <c r="C13" s="213"/>
      <c r="D13" s="56">
        <v>8</v>
      </c>
      <c r="E13" s="55" t="s">
        <v>203</v>
      </c>
      <c r="F13" s="95"/>
      <c r="G13" s="24"/>
      <c r="H13" s="24"/>
      <c r="I13" s="50"/>
      <c r="J13" s="95"/>
      <c r="K13" s="24"/>
      <c r="L13" s="95"/>
      <c r="M13" s="24"/>
      <c r="N13" s="24"/>
      <c r="O13" s="95"/>
      <c r="P13" s="24"/>
      <c r="Q13" s="24"/>
      <c r="R13" s="56" t="s">
        <v>142</v>
      </c>
      <c r="S13" s="56" t="s">
        <v>186</v>
      </c>
      <c r="T13" s="56" t="s">
        <v>143</v>
      </c>
      <c r="U13" s="15">
        <v>4</v>
      </c>
      <c r="V13" s="81">
        <v>0</v>
      </c>
      <c r="W13" s="77">
        <v>4</v>
      </c>
      <c r="X13" s="75">
        <f t="shared" si="0"/>
        <v>0</v>
      </c>
      <c r="Y13" s="193"/>
      <c r="Z13" s="173" t="s">
        <v>309</v>
      </c>
      <c r="AA13" s="87" t="s">
        <v>88</v>
      </c>
      <c r="AB13" s="57" t="s">
        <v>89</v>
      </c>
    </row>
    <row r="14" spans="1:28" ht="144" x14ac:dyDescent="0.2">
      <c r="A14" s="210"/>
      <c r="B14" s="220"/>
      <c r="C14" s="214"/>
      <c r="D14" s="56">
        <v>9</v>
      </c>
      <c r="E14" s="55" t="s">
        <v>204</v>
      </c>
      <c r="F14" s="96"/>
      <c r="G14" s="96"/>
      <c r="H14" s="96"/>
      <c r="I14" s="95"/>
      <c r="J14" s="96"/>
      <c r="K14" s="96"/>
      <c r="L14" s="95"/>
      <c r="M14" s="96"/>
      <c r="N14" s="96"/>
      <c r="O14" s="96"/>
      <c r="P14" s="96"/>
      <c r="Q14" s="96"/>
      <c r="R14" s="133" t="s">
        <v>194</v>
      </c>
      <c r="S14" s="133" t="s">
        <v>186</v>
      </c>
      <c r="T14" s="56" t="s">
        <v>205</v>
      </c>
      <c r="U14" s="129">
        <v>1</v>
      </c>
      <c r="V14" s="81">
        <v>3</v>
      </c>
      <c r="W14" s="77">
        <v>4</v>
      </c>
      <c r="X14" s="75">
        <f t="shared" si="0"/>
        <v>0.75</v>
      </c>
      <c r="Y14" s="193"/>
      <c r="Z14" s="168" t="s">
        <v>312</v>
      </c>
      <c r="AA14" s="87" t="s">
        <v>88</v>
      </c>
      <c r="AB14" s="57" t="s">
        <v>92</v>
      </c>
    </row>
    <row r="15" spans="1:28" ht="67.5" customHeight="1" x14ac:dyDescent="0.2">
      <c r="A15" s="210"/>
      <c r="B15" s="220"/>
      <c r="C15" s="212" t="s">
        <v>118</v>
      </c>
      <c r="D15" s="56">
        <v>1</v>
      </c>
      <c r="E15" s="55" t="s">
        <v>233</v>
      </c>
      <c r="F15" s="96"/>
      <c r="G15" s="5"/>
      <c r="H15" s="21"/>
      <c r="I15" s="21"/>
      <c r="J15" s="21"/>
      <c r="K15" s="21"/>
      <c r="L15" s="22"/>
      <c r="M15" s="22"/>
      <c r="N15" s="22"/>
      <c r="O15" s="22"/>
      <c r="P15" s="22"/>
      <c r="Q15" s="50"/>
      <c r="R15" s="56" t="s">
        <v>9</v>
      </c>
      <c r="S15" s="14" t="s">
        <v>177</v>
      </c>
      <c r="T15" s="14" t="s">
        <v>30</v>
      </c>
      <c r="U15" s="14">
        <v>1</v>
      </c>
      <c r="V15" s="81">
        <v>1</v>
      </c>
      <c r="W15" s="77">
        <v>1</v>
      </c>
      <c r="X15" s="75">
        <f t="shared" si="0"/>
        <v>1</v>
      </c>
      <c r="Y15" s="193"/>
      <c r="Z15" s="166" t="s">
        <v>313</v>
      </c>
      <c r="AA15" s="87" t="s">
        <v>90</v>
      </c>
      <c r="AB15" s="57" t="s">
        <v>114</v>
      </c>
    </row>
    <row r="16" spans="1:28" ht="48" x14ac:dyDescent="0.2">
      <c r="A16" s="210"/>
      <c r="B16" s="220"/>
      <c r="C16" s="213"/>
      <c r="D16" s="56">
        <v>2</v>
      </c>
      <c r="E16" s="123" t="s">
        <v>234</v>
      </c>
      <c r="F16" s="96"/>
      <c r="G16" s="96"/>
      <c r="H16" s="96"/>
      <c r="I16" s="96"/>
      <c r="J16" s="96"/>
      <c r="K16" s="96"/>
      <c r="L16" s="96"/>
      <c r="M16" s="96"/>
      <c r="N16" s="96"/>
      <c r="O16" s="96"/>
      <c r="P16" s="96"/>
      <c r="Q16" s="96"/>
      <c r="R16" s="56" t="s">
        <v>6</v>
      </c>
      <c r="S16" s="14" t="s">
        <v>186</v>
      </c>
      <c r="T16" s="14" t="s">
        <v>32</v>
      </c>
      <c r="U16" s="129">
        <v>0.9</v>
      </c>
      <c r="V16" s="174">
        <v>826907242</v>
      </c>
      <c r="W16" s="175">
        <v>1151070713</v>
      </c>
      <c r="X16" s="75">
        <f t="shared" si="0"/>
        <v>0.71838092365746775</v>
      </c>
      <c r="Y16" s="193"/>
      <c r="Z16" s="166" t="s">
        <v>314</v>
      </c>
      <c r="AA16" s="87" t="s">
        <v>90</v>
      </c>
      <c r="AB16" s="57" t="s">
        <v>114</v>
      </c>
    </row>
    <row r="17" spans="1:28" ht="144" x14ac:dyDescent="0.2">
      <c r="A17" s="210"/>
      <c r="B17" s="220"/>
      <c r="C17" s="213"/>
      <c r="D17" s="56">
        <v>3</v>
      </c>
      <c r="E17" s="55" t="s">
        <v>204</v>
      </c>
      <c r="F17" s="96"/>
      <c r="G17" s="96"/>
      <c r="H17" s="96"/>
      <c r="I17" s="95"/>
      <c r="J17" s="96"/>
      <c r="K17" s="96"/>
      <c r="L17" s="95"/>
      <c r="M17" s="96"/>
      <c r="N17" s="96"/>
      <c r="O17" s="96"/>
      <c r="P17" s="96"/>
      <c r="Q17" s="96"/>
      <c r="R17" s="133" t="s">
        <v>194</v>
      </c>
      <c r="S17" s="133" t="s">
        <v>186</v>
      </c>
      <c r="T17" s="56" t="s">
        <v>205</v>
      </c>
      <c r="U17" s="129">
        <v>1</v>
      </c>
      <c r="V17" s="174">
        <v>3</v>
      </c>
      <c r="W17" s="175">
        <v>4</v>
      </c>
      <c r="X17" s="75">
        <f t="shared" si="0"/>
        <v>0.75</v>
      </c>
      <c r="Y17" s="193"/>
      <c r="Z17" s="168" t="s">
        <v>312</v>
      </c>
      <c r="AA17" s="87" t="s">
        <v>90</v>
      </c>
      <c r="AB17" s="57" t="s">
        <v>199</v>
      </c>
    </row>
    <row r="18" spans="1:28" ht="60" customHeight="1" x14ac:dyDescent="0.2">
      <c r="A18" s="210"/>
      <c r="B18" s="215" t="s">
        <v>111</v>
      </c>
      <c r="C18" s="212" t="s">
        <v>33</v>
      </c>
      <c r="D18" s="56">
        <v>1</v>
      </c>
      <c r="E18" s="55" t="s">
        <v>34</v>
      </c>
      <c r="F18" s="96"/>
      <c r="G18" s="96"/>
      <c r="H18" s="96"/>
      <c r="I18" s="96"/>
      <c r="J18" s="96"/>
      <c r="K18" s="96"/>
      <c r="L18" s="96"/>
      <c r="M18" s="96"/>
      <c r="N18" s="96"/>
      <c r="O18" s="96"/>
      <c r="P18" s="96"/>
      <c r="Q18" s="96"/>
      <c r="R18" s="66" t="s">
        <v>180</v>
      </c>
      <c r="S18" s="15" t="s">
        <v>315</v>
      </c>
      <c r="T18" s="14" t="s">
        <v>181</v>
      </c>
      <c r="U18" s="17">
        <v>0.92</v>
      </c>
      <c r="V18" s="81">
        <v>22</v>
      </c>
      <c r="W18" s="77">
        <v>25</v>
      </c>
      <c r="X18" s="75">
        <f t="shared" si="0"/>
        <v>0.88</v>
      </c>
      <c r="Y18" s="193"/>
      <c r="Z18" s="176" t="s">
        <v>316</v>
      </c>
      <c r="AA18" s="87" t="s">
        <v>91</v>
      </c>
      <c r="AB18" s="57" t="s">
        <v>92</v>
      </c>
    </row>
    <row r="19" spans="1:28" ht="52.5" customHeight="1" x14ac:dyDescent="0.2">
      <c r="A19" s="210"/>
      <c r="B19" s="216"/>
      <c r="C19" s="213"/>
      <c r="D19" s="56">
        <v>2</v>
      </c>
      <c r="E19" s="55" t="s">
        <v>268</v>
      </c>
      <c r="F19" s="5"/>
      <c r="G19" s="5"/>
      <c r="H19" s="5"/>
      <c r="I19" s="5"/>
      <c r="J19" s="5"/>
      <c r="K19" s="5"/>
      <c r="L19" s="96"/>
      <c r="M19" s="5"/>
      <c r="N19" s="5"/>
      <c r="O19" s="5"/>
      <c r="P19" s="5"/>
      <c r="Q19" s="5"/>
      <c r="R19" s="155" t="s">
        <v>264</v>
      </c>
      <c r="S19" s="56" t="s">
        <v>186</v>
      </c>
      <c r="T19" s="56" t="s">
        <v>264</v>
      </c>
      <c r="U19" s="160">
        <v>1</v>
      </c>
      <c r="V19" s="81">
        <v>0</v>
      </c>
      <c r="W19" s="77">
        <v>1</v>
      </c>
      <c r="X19" s="75">
        <f t="shared" si="0"/>
        <v>0</v>
      </c>
      <c r="Y19" s="193"/>
      <c r="Z19" s="176" t="s">
        <v>317</v>
      </c>
      <c r="AA19" s="87" t="s">
        <v>91</v>
      </c>
      <c r="AB19" s="57" t="s">
        <v>92</v>
      </c>
    </row>
    <row r="20" spans="1:28" ht="36" x14ac:dyDescent="0.2">
      <c r="A20" s="210"/>
      <c r="B20" s="216"/>
      <c r="C20" s="213"/>
      <c r="D20" s="56">
        <v>3</v>
      </c>
      <c r="E20" s="55" t="s">
        <v>269</v>
      </c>
      <c r="F20" s="5"/>
      <c r="G20" s="5"/>
      <c r="H20" s="5"/>
      <c r="I20" s="5"/>
      <c r="J20" s="5"/>
      <c r="K20" s="5"/>
      <c r="L20" s="96"/>
      <c r="M20" s="5"/>
      <c r="N20" s="5"/>
      <c r="O20" s="5"/>
      <c r="P20" s="5"/>
      <c r="Q20" s="5"/>
      <c r="R20" s="155" t="s">
        <v>265</v>
      </c>
      <c r="S20" s="56" t="s">
        <v>186</v>
      </c>
      <c r="T20" s="155" t="s">
        <v>265</v>
      </c>
      <c r="U20" s="160">
        <v>1</v>
      </c>
      <c r="V20" s="81">
        <v>0</v>
      </c>
      <c r="W20" s="77">
        <v>1</v>
      </c>
      <c r="X20" s="75">
        <f t="shared" si="0"/>
        <v>0</v>
      </c>
      <c r="Y20" s="193"/>
      <c r="Z20" s="176" t="s">
        <v>317</v>
      </c>
      <c r="AA20" s="87" t="s">
        <v>91</v>
      </c>
      <c r="AB20" s="57" t="s">
        <v>92</v>
      </c>
    </row>
    <row r="21" spans="1:28" ht="36" x14ac:dyDescent="0.2">
      <c r="A21" s="210"/>
      <c r="B21" s="217"/>
      <c r="C21" s="213"/>
      <c r="D21" s="56">
        <v>4</v>
      </c>
      <c r="E21" s="55" t="s">
        <v>270</v>
      </c>
      <c r="F21" s="5"/>
      <c r="G21" s="5"/>
      <c r="H21" s="5"/>
      <c r="I21" s="5"/>
      <c r="J21" s="5"/>
      <c r="K21" s="5"/>
      <c r="L21" s="96"/>
      <c r="M21" s="5"/>
      <c r="N21" s="5"/>
      <c r="O21" s="5"/>
      <c r="P21" s="5"/>
      <c r="Q21" s="5"/>
      <c r="R21" s="155" t="s">
        <v>266</v>
      </c>
      <c r="S21" s="56" t="s">
        <v>186</v>
      </c>
      <c r="T21" s="155" t="s">
        <v>266</v>
      </c>
      <c r="U21" s="160">
        <v>1</v>
      </c>
      <c r="V21" s="81">
        <v>0</v>
      </c>
      <c r="W21" s="77">
        <v>1</v>
      </c>
      <c r="X21" s="75">
        <f t="shared" si="0"/>
        <v>0</v>
      </c>
      <c r="Y21" s="193"/>
      <c r="Z21" s="176" t="s">
        <v>317</v>
      </c>
      <c r="AA21" s="87" t="s">
        <v>91</v>
      </c>
      <c r="AB21" s="57" t="s">
        <v>92</v>
      </c>
    </row>
    <row r="22" spans="1:28" ht="60" x14ac:dyDescent="0.2">
      <c r="A22" s="210"/>
      <c r="B22" s="215" t="s">
        <v>16</v>
      </c>
      <c r="C22" s="213"/>
      <c r="D22" s="56">
        <v>1</v>
      </c>
      <c r="E22" s="55" t="s">
        <v>271</v>
      </c>
      <c r="F22" s="24"/>
      <c r="G22" s="94"/>
      <c r="H22" s="94"/>
      <c r="I22" s="94"/>
      <c r="J22" s="94"/>
      <c r="K22" s="94"/>
      <c r="L22" s="94"/>
      <c r="M22" s="94"/>
      <c r="N22" s="94"/>
      <c r="O22" s="94"/>
      <c r="P22" s="94"/>
      <c r="Q22" s="94"/>
      <c r="R22" s="10" t="s">
        <v>273</v>
      </c>
      <c r="S22" s="15" t="s">
        <v>177</v>
      </c>
      <c r="T22" s="20" t="s">
        <v>274</v>
      </c>
      <c r="U22" s="18">
        <v>1</v>
      </c>
      <c r="V22" s="81">
        <v>1</v>
      </c>
      <c r="W22" s="77">
        <v>1</v>
      </c>
      <c r="X22" s="75">
        <f t="shared" si="0"/>
        <v>1</v>
      </c>
      <c r="Y22" s="193"/>
      <c r="Z22" s="176" t="s">
        <v>318</v>
      </c>
      <c r="AA22" s="87" t="s">
        <v>91</v>
      </c>
      <c r="AB22" s="57" t="s">
        <v>92</v>
      </c>
    </row>
    <row r="23" spans="1:28" ht="58.5" customHeight="1" x14ac:dyDescent="0.2">
      <c r="A23" s="210"/>
      <c r="B23" s="217"/>
      <c r="C23" s="214"/>
      <c r="D23" s="56">
        <v>2</v>
      </c>
      <c r="E23" s="55" t="s">
        <v>272</v>
      </c>
      <c r="F23" s="24"/>
      <c r="G23" s="5"/>
      <c r="H23" s="5"/>
      <c r="I23" s="5"/>
      <c r="J23" s="94"/>
      <c r="K23" s="94"/>
      <c r="L23" s="94"/>
      <c r="M23" s="94"/>
      <c r="N23" s="94"/>
      <c r="O23" s="94"/>
      <c r="P23" s="94"/>
      <c r="Q23" s="94"/>
      <c r="R23" s="10" t="s">
        <v>275</v>
      </c>
      <c r="S23" s="15" t="s">
        <v>177</v>
      </c>
      <c r="T23" s="20" t="s">
        <v>276</v>
      </c>
      <c r="U23" s="18">
        <v>1</v>
      </c>
      <c r="V23" s="81">
        <v>0</v>
      </c>
      <c r="W23" s="77">
        <v>0</v>
      </c>
      <c r="X23" s="75" t="e">
        <f t="shared" si="0"/>
        <v>#DIV/0!</v>
      </c>
      <c r="Y23" s="193"/>
      <c r="Z23" s="176" t="s">
        <v>319</v>
      </c>
      <c r="AA23" s="87" t="s">
        <v>91</v>
      </c>
      <c r="AB23" s="57" t="s">
        <v>92</v>
      </c>
    </row>
    <row r="24" spans="1:28" ht="62.25" customHeight="1" x14ac:dyDescent="0.2">
      <c r="A24" s="210"/>
      <c r="B24" s="215" t="s">
        <v>17</v>
      </c>
      <c r="C24" s="212" t="s">
        <v>84</v>
      </c>
      <c r="D24" s="156">
        <v>1</v>
      </c>
      <c r="E24" s="11" t="s">
        <v>281</v>
      </c>
      <c r="F24" s="114"/>
      <c r="G24" s="114"/>
      <c r="H24" s="114"/>
      <c r="I24" s="114"/>
      <c r="J24" s="114"/>
      <c r="K24" s="114"/>
      <c r="L24" s="5"/>
      <c r="M24" s="113"/>
      <c r="N24" s="113"/>
      <c r="O24" s="113"/>
      <c r="P24" s="113"/>
      <c r="Q24" s="96"/>
      <c r="R24" s="157" t="s">
        <v>282</v>
      </c>
      <c r="S24" s="20" t="s">
        <v>177</v>
      </c>
      <c r="T24" s="20" t="s">
        <v>283</v>
      </c>
      <c r="U24" s="141">
        <v>1</v>
      </c>
      <c r="V24" s="81">
        <v>0</v>
      </c>
      <c r="W24" s="77">
        <v>1</v>
      </c>
      <c r="X24" s="75">
        <f t="shared" si="0"/>
        <v>0</v>
      </c>
      <c r="Y24" s="193"/>
      <c r="Z24" s="176" t="s">
        <v>350</v>
      </c>
      <c r="AA24" s="87" t="s">
        <v>93</v>
      </c>
      <c r="AB24" s="57" t="s">
        <v>92</v>
      </c>
    </row>
    <row r="25" spans="1:28" ht="58.5" customHeight="1" x14ac:dyDescent="0.2">
      <c r="A25" s="210"/>
      <c r="B25" s="216"/>
      <c r="C25" s="213"/>
      <c r="D25" s="91">
        <v>2</v>
      </c>
      <c r="E25" s="11" t="s">
        <v>278</v>
      </c>
      <c r="F25" s="5"/>
      <c r="G25" s="5"/>
      <c r="H25" s="5"/>
      <c r="I25" s="5"/>
      <c r="J25" s="5"/>
      <c r="K25" s="5"/>
      <c r="L25" s="5"/>
      <c r="M25" s="113"/>
      <c r="N25" s="113"/>
      <c r="O25" s="113"/>
      <c r="P25" s="113"/>
      <c r="Q25" s="96"/>
      <c r="R25" s="10" t="s">
        <v>279</v>
      </c>
      <c r="S25" s="10" t="s">
        <v>177</v>
      </c>
      <c r="T25" s="20" t="s">
        <v>280</v>
      </c>
      <c r="U25" s="141">
        <v>1</v>
      </c>
      <c r="V25" s="81">
        <v>0</v>
      </c>
      <c r="W25" s="77">
        <v>1</v>
      </c>
      <c r="X25" s="75">
        <f t="shared" si="0"/>
        <v>0</v>
      </c>
      <c r="Y25" s="193"/>
      <c r="Z25" s="176" t="s">
        <v>351</v>
      </c>
      <c r="AA25" s="87" t="s">
        <v>93</v>
      </c>
      <c r="AB25" s="57" t="s">
        <v>10</v>
      </c>
    </row>
    <row r="26" spans="1:28" ht="120" x14ac:dyDescent="0.2">
      <c r="A26" s="117"/>
      <c r="B26" s="217"/>
      <c r="C26" s="214"/>
      <c r="D26" s="115">
        <v>3</v>
      </c>
      <c r="E26" s="55" t="s">
        <v>204</v>
      </c>
      <c r="F26" s="94"/>
      <c r="G26" s="94"/>
      <c r="H26" s="94"/>
      <c r="I26" s="95"/>
      <c r="J26" s="94"/>
      <c r="K26" s="94"/>
      <c r="L26" s="95"/>
      <c r="M26" s="94"/>
      <c r="N26" s="94"/>
      <c r="O26" s="94"/>
      <c r="P26" s="94"/>
      <c r="Q26" s="94"/>
      <c r="R26" s="133" t="s">
        <v>194</v>
      </c>
      <c r="S26" s="133" t="s">
        <v>186</v>
      </c>
      <c r="T26" s="56" t="s">
        <v>205</v>
      </c>
      <c r="U26" s="162">
        <v>1</v>
      </c>
      <c r="V26" s="124">
        <v>2</v>
      </c>
      <c r="W26" s="77">
        <v>3</v>
      </c>
      <c r="X26" s="75">
        <f t="shared" si="0"/>
        <v>0.66666666666666663</v>
      </c>
      <c r="Y26" s="118"/>
      <c r="Z26" s="168" t="s">
        <v>326</v>
      </c>
      <c r="AA26" s="87" t="s">
        <v>93</v>
      </c>
      <c r="AB26" s="57" t="s">
        <v>10</v>
      </c>
    </row>
    <row r="27" spans="1:28" ht="96" x14ac:dyDescent="0.2">
      <c r="A27" s="209" t="s">
        <v>35</v>
      </c>
      <c r="B27" s="219" t="s">
        <v>36</v>
      </c>
      <c r="C27" s="212" t="s">
        <v>33</v>
      </c>
      <c r="D27" s="56">
        <v>1</v>
      </c>
      <c r="E27" s="68" t="s">
        <v>112</v>
      </c>
      <c r="F27" s="28"/>
      <c r="G27" s="28"/>
      <c r="H27" s="28"/>
      <c r="I27" s="48"/>
      <c r="J27" s="28"/>
      <c r="K27" s="48"/>
      <c r="L27" s="22"/>
      <c r="M27" s="48"/>
      <c r="N27" s="22"/>
      <c r="O27" s="22"/>
      <c r="P27" s="22"/>
      <c r="Q27" s="138"/>
      <c r="R27" s="66" t="s">
        <v>74</v>
      </c>
      <c r="S27" s="93" t="s">
        <v>177</v>
      </c>
      <c r="T27" s="56" t="s">
        <v>37</v>
      </c>
      <c r="U27" s="15">
        <v>1</v>
      </c>
      <c r="V27" s="81">
        <v>0</v>
      </c>
      <c r="W27" s="77">
        <v>1</v>
      </c>
      <c r="X27" s="75">
        <f t="shared" si="0"/>
        <v>0</v>
      </c>
      <c r="Y27" s="192" t="e">
        <f>AVERAGE(X27:X48)*#REF!</f>
        <v>#DIV/0!</v>
      </c>
      <c r="Z27" s="176" t="s">
        <v>320</v>
      </c>
      <c r="AA27" s="87" t="s">
        <v>91</v>
      </c>
      <c r="AB27" s="57" t="s">
        <v>10</v>
      </c>
    </row>
    <row r="28" spans="1:28" ht="78.75" customHeight="1" x14ac:dyDescent="0.2">
      <c r="A28" s="210"/>
      <c r="B28" s="220"/>
      <c r="C28" s="213"/>
      <c r="D28" s="155">
        <v>2</v>
      </c>
      <c r="E28" s="152" t="s">
        <v>38</v>
      </c>
      <c r="F28" s="28"/>
      <c r="G28" s="28"/>
      <c r="H28" s="28"/>
      <c r="I28" s="48"/>
      <c r="J28" s="28"/>
      <c r="K28" s="48"/>
      <c r="L28" s="22"/>
      <c r="M28" s="48"/>
      <c r="N28" s="22"/>
      <c r="O28" s="22"/>
      <c r="P28" s="22"/>
      <c r="Q28" s="138"/>
      <c r="R28" s="155" t="s">
        <v>39</v>
      </c>
      <c r="S28" s="155" t="s">
        <v>177</v>
      </c>
      <c r="T28" s="56" t="s">
        <v>40</v>
      </c>
      <c r="U28" s="36">
        <v>1</v>
      </c>
      <c r="V28" s="81">
        <v>0</v>
      </c>
      <c r="W28" s="77">
        <v>25</v>
      </c>
      <c r="X28" s="75">
        <f t="shared" si="0"/>
        <v>0</v>
      </c>
      <c r="Y28" s="193"/>
      <c r="Z28" s="176" t="s">
        <v>321</v>
      </c>
      <c r="AA28" s="87" t="s">
        <v>91</v>
      </c>
      <c r="AB28" s="57" t="s">
        <v>10</v>
      </c>
    </row>
    <row r="29" spans="1:28" ht="67.5" customHeight="1" x14ac:dyDescent="0.2">
      <c r="A29" s="210"/>
      <c r="B29" s="221"/>
      <c r="C29" s="214"/>
      <c r="D29" s="66">
        <v>3</v>
      </c>
      <c r="E29" s="55" t="s">
        <v>277</v>
      </c>
      <c r="F29" s="28"/>
      <c r="G29" s="28"/>
      <c r="H29" s="28"/>
      <c r="I29" s="138"/>
      <c r="J29" s="28"/>
      <c r="K29" s="48"/>
      <c r="L29" s="22"/>
      <c r="M29" s="22"/>
      <c r="N29" s="22"/>
      <c r="O29" s="22"/>
      <c r="P29" s="22"/>
      <c r="Q29" s="22"/>
      <c r="R29" s="155" t="s">
        <v>267</v>
      </c>
      <c r="S29" s="56" t="s">
        <v>186</v>
      </c>
      <c r="T29" s="14" t="s">
        <v>267</v>
      </c>
      <c r="U29" s="161">
        <v>1</v>
      </c>
      <c r="V29" s="81">
        <v>1</v>
      </c>
      <c r="W29" s="77">
        <v>1</v>
      </c>
      <c r="X29" s="75">
        <f t="shared" si="0"/>
        <v>1</v>
      </c>
      <c r="Y29" s="193"/>
      <c r="Z29" s="176" t="s">
        <v>364</v>
      </c>
      <c r="AA29" s="87" t="s">
        <v>91</v>
      </c>
      <c r="AB29" s="57" t="s">
        <v>10</v>
      </c>
    </row>
    <row r="30" spans="1:28" ht="60" x14ac:dyDescent="0.2">
      <c r="A30" s="210"/>
      <c r="B30" s="219" t="s">
        <v>41</v>
      </c>
      <c r="C30" s="212" t="s">
        <v>19</v>
      </c>
      <c r="D30" s="66">
        <v>1</v>
      </c>
      <c r="E30" s="68" t="s">
        <v>42</v>
      </c>
      <c r="F30" s="5"/>
      <c r="G30" s="96"/>
      <c r="H30" s="28"/>
      <c r="I30" s="28"/>
      <c r="J30" s="28"/>
      <c r="K30" s="28"/>
      <c r="L30" s="22"/>
      <c r="M30" s="22"/>
      <c r="N30" s="22"/>
      <c r="O30" s="22"/>
      <c r="P30" s="22"/>
      <c r="Q30" s="22"/>
      <c r="R30" s="66" t="s">
        <v>43</v>
      </c>
      <c r="S30" s="93" t="s">
        <v>177</v>
      </c>
      <c r="T30" s="56" t="s">
        <v>75</v>
      </c>
      <c r="U30" s="14">
        <v>1</v>
      </c>
      <c r="V30" s="81">
        <v>1</v>
      </c>
      <c r="W30" s="77">
        <v>1</v>
      </c>
      <c r="X30" s="75">
        <f t="shared" si="0"/>
        <v>1</v>
      </c>
      <c r="Y30" s="193"/>
      <c r="Z30" s="166" t="s">
        <v>293</v>
      </c>
      <c r="AA30" s="87" t="s">
        <v>94</v>
      </c>
      <c r="AB30" s="57" t="s">
        <v>95</v>
      </c>
    </row>
    <row r="31" spans="1:28" ht="243" customHeight="1" x14ac:dyDescent="0.2">
      <c r="A31" s="210"/>
      <c r="B31" s="220"/>
      <c r="C31" s="213"/>
      <c r="D31" s="66">
        <v>2</v>
      </c>
      <c r="E31" s="55" t="s">
        <v>144</v>
      </c>
      <c r="F31" s="96"/>
      <c r="G31" s="29"/>
      <c r="H31" s="29"/>
      <c r="I31" s="29"/>
      <c r="J31" s="29"/>
      <c r="K31" s="29"/>
      <c r="L31" s="30"/>
      <c r="M31" s="31"/>
      <c r="N31" s="31"/>
      <c r="O31" s="31"/>
      <c r="P31" s="31"/>
      <c r="Q31" s="50"/>
      <c r="R31" s="8" t="s">
        <v>43</v>
      </c>
      <c r="S31" s="116" t="s">
        <v>177</v>
      </c>
      <c r="T31" s="10" t="s">
        <v>76</v>
      </c>
      <c r="U31" s="14">
        <v>1</v>
      </c>
      <c r="V31" s="81">
        <v>1</v>
      </c>
      <c r="W31" s="77">
        <v>1</v>
      </c>
      <c r="X31" s="75">
        <f t="shared" si="0"/>
        <v>1</v>
      </c>
      <c r="Y31" s="193"/>
      <c r="Z31" s="167" t="s">
        <v>294</v>
      </c>
      <c r="AA31" s="87" t="s">
        <v>94</v>
      </c>
      <c r="AB31" s="57" t="s">
        <v>87</v>
      </c>
    </row>
    <row r="32" spans="1:28" ht="168" x14ac:dyDescent="0.2">
      <c r="A32" s="210"/>
      <c r="B32" s="220"/>
      <c r="C32" s="213"/>
      <c r="D32" s="66">
        <v>3</v>
      </c>
      <c r="E32" s="55" t="s">
        <v>204</v>
      </c>
      <c r="F32" s="96"/>
      <c r="G32" s="96"/>
      <c r="H32" s="96"/>
      <c r="I32" s="95"/>
      <c r="J32" s="96"/>
      <c r="K32" s="96"/>
      <c r="L32" s="95"/>
      <c r="M32" s="96"/>
      <c r="N32" s="96"/>
      <c r="O32" s="96"/>
      <c r="P32" s="96"/>
      <c r="Q32" s="96"/>
      <c r="R32" s="133" t="s">
        <v>194</v>
      </c>
      <c r="S32" s="133" t="s">
        <v>186</v>
      </c>
      <c r="T32" s="56" t="s">
        <v>205</v>
      </c>
      <c r="U32" s="129">
        <v>1</v>
      </c>
      <c r="V32" s="81">
        <v>5</v>
      </c>
      <c r="W32" s="77">
        <v>5</v>
      </c>
      <c r="X32" s="75">
        <f t="shared" si="0"/>
        <v>1</v>
      </c>
      <c r="Y32" s="193"/>
      <c r="Z32" s="168" t="s">
        <v>295</v>
      </c>
      <c r="AA32" s="87" t="s">
        <v>98</v>
      </c>
      <c r="AB32" s="57" t="s">
        <v>87</v>
      </c>
    </row>
    <row r="33" spans="1:28" ht="301.5" customHeight="1" x14ac:dyDescent="0.2">
      <c r="A33" s="210"/>
      <c r="B33" s="215" t="s">
        <v>120</v>
      </c>
      <c r="C33" s="212" t="s">
        <v>19</v>
      </c>
      <c r="D33" s="92">
        <v>1</v>
      </c>
      <c r="E33" s="135" t="s">
        <v>296</v>
      </c>
      <c r="F33" s="46"/>
      <c r="G33" s="101"/>
      <c r="H33" s="96"/>
      <c r="I33" s="96"/>
      <c r="J33" s="101"/>
      <c r="K33" s="101"/>
      <c r="L33" s="96"/>
      <c r="M33" s="102"/>
      <c r="N33" s="102"/>
      <c r="O33" s="94"/>
      <c r="P33" s="102"/>
      <c r="Q33" s="95"/>
      <c r="R33" s="133" t="s">
        <v>182</v>
      </c>
      <c r="S33" s="15" t="s">
        <v>186</v>
      </c>
      <c r="T33" s="19" t="s">
        <v>297</v>
      </c>
      <c r="U33" s="12">
        <v>1</v>
      </c>
      <c r="V33" s="81">
        <v>4</v>
      </c>
      <c r="W33" s="77">
        <v>4</v>
      </c>
      <c r="X33" s="75">
        <f t="shared" si="0"/>
        <v>1</v>
      </c>
      <c r="Y33" s="193"/>
      <c r="Z33" s="168" t="s">
        <v>298</v>
      </c>
      <c r="AA33" s="87" t="s">
        <v>98</v>
      </c>
      <c r="AB33" s="57" t="s">
        <v>87</v>
      </c>
    </row>
    <row r="34" spans="1:28" ht="168" x14ac:dyDescent="0.2">
      <c r="A34" s="210"/>
      <c r="B34" s="216"/>
      <c r="C34" s="213"/>
      <c r="D34" s="92">
        <v>2</v>
      </c>
      <c r="E34" s="125" t="s">
        <v>78</v>
      </c>
      <c r="F34" s="46"/>
      <c r="G34" s="101"/>
      <c r="H34" s="96"/>
      <c r="I34" s="96"/>
      <c r="J34" s="101"/>
      <c r="K34" s="101"/>
      <c r="L34" s="96"/>
      <c r="M34" s="102"/>
      <c r="N34" s="102"/>
      <c r="O34" s="94"/>
      <c r="P34" s="102"/>
      <c r="Q34" s="95"/>
      <c r="R34" s="10" t="s">
        <v>79</v>
      </c>
      <c r="S34" s="19" t="s">
        <v>186</v>
      </c>
      <c r="T34" s="19" t="s">
        <v>80</v>
      </c>
      <c r="U34" s="12">
        <v>1</v>
      </c>
      <c r="V34" s="81">
        <v>2</v>
      </c>
      <c r="W34" s="77">
        <v>20</v>
      </c>
      <c r="X34" s="75">
        <f t="shared" si="0"/>
        <v>0.1</v>
      </c>
      <c r="Y34" s="193"/>
      <c r="Z34" s="168" t="s">
        <v>304</v>
      </c>
      <c r="AA34" s="163" t="s">
        <v>98</v>
      </c>
      <c r="AB34" s="57" t="s">
        <v>246</v>
      </c>
    </row>
    <row r="35" spans="1:28" ht="72" x14ac:dyDescent="0.2">
      <c r="A35" s="210"/>
      <c r="B35" s="216"/>
      <c r="C35" s="213"/>
      <c r="D35" s="155">
        <v>3</v>
      </c>
      <c r="E35" s="164" t="s">
        <v>286</v>
      </c>
      <c r="F35" s="46"/>
      <c r="G35" s="46"/>
      <c r="H35" s="5"/>
      <c r="I35" s="5"/>
      <c r="J35" s="46"/>
      <c r="K35" s="46"/>
      <c r="L35" s="96"/>
      <c r="M35" s="99"/>
      <c r="N35" s="99"/>
      <c r="O35" s="49"/>
      <c r="P35" s="99"/>
      <c r="Q35" s="50"/>
      <c r="R35" s="155" t="s">
        <v>255</v>
      </c>
      <c r="S35" s="19" t="s">
        <v>186</v>
      </c>
      <c r="T35" s="19" t="s">
        <v>256</v>
      </c>
      <c r="U35" s="158">
        <v>1</v>
      </c>
      <c r="V35" s="81">
        <v>0</v>
      </c>
      <c r="W35" s="77">
        <v>1</v>
      </c>
      <c r="X35" s="75">
        <f t="shared" si="0"/>
        <v>0</v>
      </c>
      <c r="Y35" s="193"/>
      <c r="Z35" s="168" t="s">
        <v>299</v>
      </c>
      <c r="AA35" s="163" t="s">
        <v>98</v>
      </c>
      <c r="AB35" s="57" t="s">
        <v>246</v>
      </c>
    </row>
    <row r="36" spans="1:28" ht="48" x14ac:dyDescent="0.2">
      <c r="A36" s="210"/>
      <c r="B36" s="216"/>
      <c r="C36" s="213"/>
      <c r="D36" s="155">
        <v>4</v>
      </c>
      <c r="E36" s="125" t="s">
        <v>287</v>
      </c>
      <c r="F36" s="46"/>
      <c r="G36" s="46"/>
      <c r="H36" s="5"/>
      <c r="I36" s="5"/>
      <c r="J36" s="46"/>
      <c r="K36" s="46"/>
      <c r="L36" s="96"/>
      <c r="M36" s="99"/>
      <c r="N36" s="99"/>
      <c r="O36" s="49"/>
      <c r="P36" s="99"/>
      <c r="Q36" s="50"/>
      <c r="R36" s="10" t="s">
        <v>257</v>
      </c>
      <c r="S36" s="19" t="s">
        <v>186</v>
      </c>
      <c r="T36" s="19" t="s">
        <v>257</v>
      </c>
      <c r="U36" s="158">
        <v>1</v>
      </c>
      <c r="V36" s="81">
        <v>0</v>
      </c>
      <c r="W36" s="77">
        <v>1</v>
      </c>
      <c r="X36" s="75">
        <f t="shared" si="0"/>
        <v>0</v>
      </c>
      <c r="Y36" s="193"/>
      <c r="Z36" s="168" t="s">
        <v>299</v>
      </c>
      <c r="AA36" s="163" t="s">
        <v>98</v>
      </c>
      <c r="AB36" s="57" t="s">
        <v>246</v>
      </c>
    </row>
    <row r="37" spans="1:28" ht="72" x14ac:dyDescent="0.2">
      <c r="A37" s="210"/>
      <c r="B37" s="216"/>
      <c r="C37" s="213"/>
      <c r="D37" s="155">
        <v>5</v>
      </c>
      <c r="E37" s="125" t="s">
        <v>288</v>
      </c>
      <c r="F37" s="46"/>
      <c r="G37" s="46"/>
      <c r="H37" s="5"/>
      <c r="I37" s="5"/>
      <c r="J37" s="46"/>
      <c r="K37" s="46"/>
      <c r="L37" s="96"/>
      <c r="M37" s="99"/>
      <c r="N37" s="99"/>
      <c r="O37" s="49"/>
      <c r="P37" s="99"/>
      <c r="Q37" s="50"/>
      <c r="R37" s="154" t="s">
        <v>258</v>
      </c>
      <c r="S37" s="19" t="s">
        <v>186</v>
      </c>
      <c r="T37" s="20" t="s">
        <v>258</v>
      </c>
      <c r="U37" s="158">
        <v>1</v>
      </c>
      <c r="V37" s="81">
        <v>0</v>
      </c>
      <c r="W37" s="77">
        <v>1</v>
      </c>
      <c r="X37" s="75">
        <f t="shared" si="0"/>
        <v>0</v>
      </c>
      <c r="Y37" s="193"/>
      <c r="Z37" s="168" t="s">
        <v>299</v>
      </c>
      <c r="AA37" s="163" t="s">
        <v>98</v>
      </c>
      <c r="AB37" s="57" t="s">
        <v>87</v>
      </c>
    </row>
    <row r="38" spans="1:28" ht="120" x14ac:dyDescent="0.2">
      <c r="A38" s="210"/>
      <c r="B38" s="216"/>
      <c r="C38" s="213"/>
      <c r="D38" s="155">
        <v>6</v>
      </c>
      <c r="E38" s="125" t="str">
        <f>'[1]Plan de Acción Cgdsai 2018'!$E$38</f>
        <v>Aplicar cuatrimestralmente matriz de seguimiento de información basica y/o minima obligatoria a publicar en la pagina web de la Contraloria de acuerdo a la Ley 1712 de 2014, el Decreto 103 de 2015 y la Resolución 3564 de 2015.</v>
      </c>
      <c r="F38" s="101"/>
      <c r="G38" s="46"/>
      <c r="H38" s="46"/>
      <c r="I38" s="46"/>
      <c r="J38" s="101"/>
      <c r="K38" s="46"/>
      <c r="L38" s="98"/>
      <c r="M38" s="99"/>
      <c r="N38" s="101"/>
      <c r="O38" s="99"/>
      <c r="P38" s="99"/>
      <c r="Q38" s="50"/>
      <c r="R38" s="133" t="s">
        <v>145</v>
      </c>
      <c r="S38" s="56" t="s">
        <v>186</v>
      </c>
      <c r="T38" s="20" t="s">
        <v>289</v>
      </c>
      <c r="U38" s="12">
        <v>1</v>
      </c>
      <c r="V38" s="81">
        <v>1</v>
      </c>
      <c r="W38" s="77">
        <v>3</v>
      </c>
      <c r="X38" s="75">
        <f t="shared" si="0"/>
        <v>0.33333333333333331</v>
      </c>
      <c r="Y38" s="193"/>
      <c r="Z38" s="168" t="s">
        <v>300</v>
      </c>
      <c r="AA38" s="163" t="s">
        <v>98</v>
      </c>
      <c r="AB38" s="57" t="s">
        <v>247</v>
      </c>
    </row>
    <row r="39" spans="1:28" ht="72" x14ac:dyDescent="0.2">
      <c r="A39" s="210"/>
      <c r="B39" s="216"/>
      <c r="C39" s="222" t="s">
        <v>196</v>
      </c>
      <c r="D39" s="116">
        <v>1</v>
      </c>
      <c r="E39" s="144" t="s">
        <v>248</v>
      </c>
      <c r="F39" s="46"/>
      <c r="G39" s="46"/>
      <c r="H39" s="46"/>
      <c r="I39" s="29"/>
      <c r="J39" s="46"/>
      <c r="K39" s="46"/>
      <c r="L39" s="98"/>
      <c r="M39" s="31"/>
      <c r="N39" s="102"/>
      <c r="O39" s="99"/>
      <c r="P39" s="99"/>
      <c r="Q39" s="50"/>
      <c r="R39" s="133" t="s">
        <v>197</v>
      </c>
      <c r="S39" s="56" t="s">
        <v>186</v>
      </c>
      <c r="T39" s="146" t="s">
        <v>198</v>
      </c>
      <c r="U39" s="16">
        <v>1</v>
      </c>
      <c r="V39" s="81">
        <v>0</v>
      </c>
      <c r="W39" s="77">
        <v>0</v>
      </c>
      <c r="X39" s="75" t="e">
        <f t="shared" si="0"/>
        <v>#DIV/0!</v>
      </c>
      <c r="Y39" s="193"/>
      <c r="Z39" s="168" t="s">
        <v>339</v>
      </c>
      <c r="AA39" s="87" t="s">
        <v>200</v>
      </c>
      <c r="AB39" s="57" t="s">
        <v>249</v>
      </c>
    </row>
    <row r="40" spans="1:28" ht="132" customHeight="1" x14ac:dyDescent="0.2">
      <c r="A40" s="210"/>
      <c r="B40" s="217"/>
      <c r="C40" s="222"/>
      <c r="D40" s="116">
        <v>2</v>
      </c>
      <c r="E40" s="55" t="s">
        <v>204</v>
      </c>
      <c r="F40" s="96"/>
      <c r="G40" s="96"/>
      <c r="H40" s="96"/>
      <c r="I40" s="95"/>
      <c r="J40" s="96"/>
      <c r="K40" s="96"/>
      <c r="L40" s="95"/>
      <c r="M40" s="96"/>
      <c r="N40" s="96"/>
      <c r="O40" s="96"/>
      <c r="P40" s="96"/>
      <c r="Q40" s="96"/>
      <c r="R40" s="133" t="s">
        <v>194</v>
      </c>
      <c r="S40" s="133" t="s">
        <v>186</v>
      </c>
      <c r="T40" s="56" t="s">
        <v>205</v>
      </c>
      <c r="U40" s="129">
        <v>1</v>
      </c>
      <c r="V40" s="81">
        <v>2</v>
      </c>
      <c r="W40" s="77">
        <v>3</v>
      </c>
      <c r="X40" s="75">
        <f t="shared" si="0"/>
        <v>0.66666666666666663</v>
      </c>
      <c r="Y40" s="193"/>
      <c r="Z40" s="168" t="s">
        <v>326</v>
      </c>
      <c r="AA40" s="87" t="s">
        <v>200</v>
      </c>
      <c r="AB40" s="57" t="s">
        <v>10</v>
      </c>
    </row>
    <row r="41" spans="1:28" ht="84" customHeight="1" x14ac:dyDescent="0.2">
      <c r="A41" s="210"/>
      <c r="B41" s="219" t="s">
        <v>115</v>
      </c>
      <c r="C41" s="212" t="s">
        <v>47</v>
      </c>
      <c r="D41" s="153">
        <v>1</v>
      </c>
      <c r="E41" s="6" t="s">
        <v>236</v>
      </c>
      <c r="F41" s="101"/>
      <c r="G41" s="32"/>
      <c r="H41" s="32"/>
      <c r="I41" s="32"/>
      <c r="J41" s="32"/>
      <c r="K41" s="32"/>
      <c r="L41" s="27"/>
      <c r="M41" s="27"/>
      <c r="N41" s="27"/>
      <c r="O41" s="27"/>
      <c r="P41" s="27"/>
      <c r="Q41" s="33"/>
      <c r="R41" s="10" t="s">
        <v>166</v>
      </c>
      <c r="S41" s="19" t="s">
        <v>177</v>
      </c>
      <c r="T41" s="16" t="s">
        <v>259</v>
      </c>
      <c r="U41" s="14">
        <v>1</v>
      </c>
      <c r="V41" s="81">
        <v>1</v>
      </c>
      <c r="W41" s="77">
        <v>1</v>
      </c>
      <c r="X41" s="75">
        <f t="shared" si="0"/>
        <v>1</v>
      </c>
      <c r="Y41" s="193"/>
      <c r="Z41" s="177" t="s">
        <v>327</v>
      </c>
      <c r="AA41" s="87" t="s">
        <v>96</v>
      </c>
      <c r="AB41" s="87" t="s">
        <v>97</v>
      </c>
    </row>
    <row r="42" spans="1:28" ht="64.5" customHeight="1" x14ac:dyDescent="0.2">
      <c r="A42" s="210"/>
      <c r="B42" s="220"/>
      <c r="C42" s="213"/>
      <c r="D42" s="56">
        <v>2</v>
      </c>
      <c r="E42" s="55" t="s">
        <v>167</v>
      </c>
      <c r="F42" s="32"/>
      <c r="G42" s="32"/>
      <c r="H42" s="46"/>
      <c r="I42" s="32"/>
      <c r="J42" s="32"/>
      <c r="K42" s="101"/>
      <c r="L42" s="27"/>
      <c r="M42" s="101"/>
      <c r="N42" s="27"/>
      <c r="O42" s="27"/>
      <c r="P42" s="27"/>
      <c r="Q42" s="101"/>
      <c r="R42" s="10" t="s">
        <v>166</v>
      </c>
      <c r="S42" s="19" t="s">
        <v>177</v>
      </c>
      <c r="T42" s="16" t="s">
        <v>168</v>
      </c>
      <c r="U42" s="16">
        <v>1</v>
      </c>
      <c r="V42" s="81">
        <v>0</v>
      </c>
      <c r="W42" s="77">
        <v>0</v>
      </c>
      <c r="X42" s="75" t="e">
        <f t="shared" si="0"/>
        <v>#DIV/0!</v>
      </c>
      <c r="Y42" s="193"/>
      <c r="Z42" s="178" t="s">
        <v>328</v>
      </c>
      <c r="AA42" s="87" t="s">
        <v>96</v>
      </c>
      <c r="AB42" s="87" t="s">
        <v>290</v>
      </c>
    </row>
    <row r="43" spans="1:28" ht="64.5" customHeight="1" x14ac:dyDescent="0.2">
      <c r="A43" s="210"/>
      <c r="B43" s="220"/>
      <c r="C43" s="214"/>
      <c r="D43" s="56">
        <v>3</v>
      </c>
      <c r="E43" s="55" t="s">
        <v>237</v>
      </c>
      <c r="F43" s="32"/>
      <c r="G43" s="32"/>
      <c r="H43" s="159"/>
      <c r="I43" s="32"/>
      <c r="J43" s="32"/>
      <c r="K43" s="32"/>
      <c r="L43" s="27"/>
      <c r="M43" s="150"/>
      <c r="N43" s="27"/>
      <c r="O43" s="27"/>
      <c r="P43" s="27"/>
      <c r="Q43" s="33"/>
      <c r="R43" s="10" t="s">
        <v>166</v>
      </c>
      <c r="S43" s="19" t="s">
        <v>177</v>
      </c>
      <c r="T43" s="16" t="s">
        <v>260</v>
      </c>
      <c r="U43" s="16">
        <v>1</v>
      </c>
      <c r="V43" s="81">
        <v>0</v>
      </c>
      <c r="W43" s="77">
        <v>0</v>
      </c>
      <c r="X43" s="75" t="e">
        <f t="shared" si="0"/>
        <v>#DIV/0!</v>
      </c>
      <c r="Y43" s="193"/>
      <c r="Z43" s="178" t="s">
        <v>329</v>
      </c>
      <c r="AA43" s="87" t="s">
        <v>96</v>
      </c>
      <c r="AB43" s="87" t="s">
        <v>116</v>
      </c>
    </row>
    <row r="44" spans="1:28" ht="72" x14ac:dyDescent="0.2">
      <c r="A44" s="210"/>
      <c r="B44" s="220"/>
      <c r="C44" s="212" t="s">
        <v>19</v>
      </c>
      <c r="D44" s="56">
        <v>1</v>
      </c>
      <c r="E44" s="143" t="s">
        <v>284</v>
      </c>
      <c r="F44" s="150"/>
      <c r="G44" s="32"/>
      <c r="H44" s="159"/>
      <c r="I44" s="150"/>
      <c r="J44" s="32"/>
      <c r="K44" s="159"/>
      <c r="L44" s="151"/>
      <c r="M44" s="27"/>
      <c r="N44" s="113"/>
      <c r="O44" s="151"/>
      <c r="P44" s="27"/>
      <c r="Q44" s="165"/>
      <c r="R44" s="10" t="s">
        <v>291</v>
      </c>
      <c r="S44" s="19" t="s">
        <v>177</v>
      </c>
      <c r="T44" s="145" t="s">
        <v>285</v>
      </c>
      <c r="U44" s="19">
        <v>4</v>
      </c>
      <c r="V44" s="81">
        <v>1</v>
      </c>
      <c r="W44" s="77">
        <v>4</v>
      </c>
      <c r="X44" s="75">
        <f t="shared" si="0"/>
        <v>0.25</v>
      </c>
      <c r="Y44" s="193"/>
      <c r="Z44" s="169" t="s">
        <v>301</v>
      </c>
      <c r="AA44" s="87" t="s">
        <v>98</v>
      </c>
      <c r="AB44" s="57" t="s">
        <v>87</v>
      </c>
    </row>
    <row r="45" spans="1:28" ht="36" x14ac:dyDescent="0.2">
      <c r="A45" s="210"/>
      <c r="B45" s="220"/>
      <c r="C45" s="214"/>
      <c r="D45" s="56">
        <v>2</v>
      </c>
      <c r="E45" s="55" t="s">
        <v>201</v>
      </c>
      <c r="F45" s="32"/>
      <c r="G45" s="32"/>
      <c r="H45" s="32"/>
      <c r="I45" s="32"/>
      <c r="J45" s="159"/>
      <c r="K45" s="150"/>
      <c r="L45" s="150"/>
      <c r="M45" s="27"/>
      <c r="N45" s="27"/>
      <c r="O45" s="27"/>
      <c r="P45" s="27"/>
      <c r="Q45" s="33"/>
      <c r="R45" s="10" t="s">
        <v>175</v>
      </c>
      <c r="S45" s="19" t="s">
        <v>177</v>
      </c>
      <c r="T45" s="16" t="s">
        <v>176</v>
      </c>
      <c r="U45" s="19">
        <v>2</v>
      </c>
      <c r="V45" s="81">
        <v>0</v>
      </c>
      <c r="W45" s="77">
        <v>2</v>
      </c>
      <c r="X45" s="75">
        <f t="shared" si="0"/>
        <v>0</v>
      </c>
      <c r="Y45" s="193"/>
      <c r="Z45" s="168" t="s">
        <v>299</v>
      </c>
      <c r="AA45" s="87" t="s">
        <v>98</v>
      </c>
      <c r="AB45" s="57" t="s">
        <v>100</v>
      </c>
    </row>
    <row r="46" spans="1:28" ht="48" x14ac:dyDescent="0.2">
      <c r="A46" s="210"/>
      <c r="B46" s="220"/>
      <c r="C46" s="212" t="s">
        <v>33</v>
      </c>
      <c r="D46" s="56">
        <v>1</v>
      </c>
      <c r="E46" s="55" t="s">
        <v>162</v>
      </c>
      <c r="F46" s="103"/>
      <c r="G46" s="151"/>
      <c r="H46" s="151"/>
      <c r="I46" s="151"/>
      <c r="J46" s="103"/>
      <c r="K46" s="27"/>
      <c r="L46" s="27"/>
      <c r="M46" s="103"/>
      <c r="N46" s="103"/>
      <c r="O46" s="103"/>
      <c r="P46" s="103"/>
      <c r="Q46" s="103"/>
      <c r="R46" s="56" t="s">
        <v>163</v>
      </c>
      <c r="S46" s="56" t="s">
        <v>186</v>
      </c>
      <c r="T46" s="56" t="s">
        <v>235</v>
      </c>
      <c r="U46" s="10">
        <v>1</v>
      </c>
      <c r="V46" s="81">
        <v>1</v>
      </c>
      <c r="W46" s="77">
        <v>1</v>
      </c>
      <c r="X46" s="75">
        <f t="shared" si="0"/>
        <v>1</v>
      </c>
      <c r="Y46" s="193"/>
      <c r="Z46" s="169" t="s">
        <v>323</v>
      </c>
      <c r="AA46" s="87" t="s">
        <v>91</v>
      </c>
      <c r="AB46" s="142" t="s">
        <v>202</v>
      </c>
    </row>
    <row r="47" spans="1:28" ht="48" x14ac:dyDescent="0.2">
      <c r="A47" s="210"/>
      <c r="B47" s="220"/>
      <c r="C47" s="213"/>
      <c r="D47" s="56">
        <v>2</v>
      </c>
      <c r="E47" s="55" t="s">
        <v>164</v>
      </c>
      <c r="F47" s="103"/>
      <c r="G47" s="103"/>
      <c r="H47" s="103"/>
      <c r="I47" s="103"/>
      <c r="J47" s="103"/>
      <c r="K47" s="103"/>
      <c r="L47" s="105"/>
      <c r="M47" s="103"/>
      <c r="N47" s="103"/>
      <c r="O47" s="103"/>
      <c r="P47" s="103"/>
      <c r="Q47" s="103"/>
      <c r="R47" s="56" t="s">
        <v>163</v>
      </c>
      <c r="S47" s="56" t="s">
        <v>186</v>
      </c>
      <c r="T47" s="56" t="s">
        <v>235</v>
      </c>
      <c r="U47" s="10">
        <v>1</v>
      </c>
      <c r="V47" s="81">
        <v>1</v>
      </c>
      <c r="W47" s="77">
        <v>1</v>
      </c>
      <c r="X47" s="75">
        <f t="shared" si="0"/>
        <v>1</v>
      </c>
      <c r="Y47" s="193"/>
      <c r="Z47" s="169" t="s">
        <v>322</v>
      </c>
      <c r="AA47" s="87" t="s">
        <v>91</v>
      </c>
      <c r="AB47" s="142" t="s">
        <v>10</v>
      </c>
    </row>
    <row r="48" spans="1:28" ht="144" x14ac:dyDescent="0.2">
      <c r="A48" s="211"/>
      <c r="B48" s="220"/>
      <c r="C48" s="214"/>
      <c r="D48" s="56">
        <v>3</v>
      </c>
      <c r="E48" s="55" t="s">
        <v>204</v>
      </c>
      <c r="F48" s="96"/>
      <c r="G48" s="96"/>
      <c r="H48" s="96"/>
      <c r="I48" s="95"/>
      <c r="J48" s="96"/>
      <c r="K48" s="96"/>
      <c r="L48" s="95"/>
      <c r="M48" s="96"/>
      <c r="N48" s="96"/>
      <c r="O48" s="96"/>
      <c r="P48" s="96"/>
      <c r="Q48" s="96"/>
      <c r="R48" s="133" t="s">
        <v>194</v>
      </c>
      <c r="S48" s="133" t="s">
        <v>186</v>
      </c>
      <c r="T48" s="56" t="s">
        <v>205</v>
      </c>
      <c r="U48" s="129">
        <v>1</v>
      </c>
      <c r="V48" s="81">
        <v>3</v>
      </c>
      <c r="W48" s="77">
        <v>4</v>
      </c>
      <c r="X48" s="75">
        <f t="shared" si="0"/>
        <v>0.75</v>
      </c>
      <c r="Y48" s="194"/>
      <c r="Z48" s="168" t="s">
        <v>324</v>
      </c>
      <c r="AA48" s="87" t="s">
        <v>91</v>
      </c>
      <c r="AB48" s="142" t="s">
        <v>10</v>
      </c>
    </row>
    <row r="49" spans="1:28" ht="79.5" customHeight="1" x14ac:dyDescent="0.2">
      <c r="A49" s="209" t="s">
        <v>44</v>
      </c>
      <c r="B49" s="227" t="s">
        <v>45</v>
      </c>
      <c r="C49" s="71" t="s">
        <v>19</v>
      </c>
      <c r="D49" s="56">
        <v>1</v>
      </c>
      <c r="E49" s="55" t="s">
        <v>54</v>
      </c>
      <c r="F49" s="96"/>
      <c r="G49" s="32"/>
      <c r="H49" s="32"/>
      <c r="I49" s="32"/>
      <c r="J49" s="32"/>
      <c r="K49" s="32"/>
      <c r="L49" s="27"/>
      <c r="M49" s="27"/>
      <c r="N49" s="27"/>
      <c r="O49" s="27"/>
      <c r="P49" s="27"/>
      <c r="Q49" s="33"/>
      <c r="R49" s="10" t="s">
        <v>55</v>
      </c>
      <c r="S49" s="19" t="s">
        <v>177</v>
      </c>
      <c r="T49" s="16" t="s">
        <v>56</v>
      </c>
      <c r="U49" s="19">
        <v>1</v>
      </c>
      <c r="V49" s="81">
        <v>1</v>
      </c>
      <c r="W49" s="77">
        <v>1</v>
      </c>
      <c r="X49" s="75">
        <f t="shared" si="0"/>
        <v>1</v>
      </c>
      <c r="Y49" s="192" t="e">
        <f>AVERAGE(X49:X64)*#REF!</f>
        <v>#REF!</v>
      </c>
      <c r="Z49" s="168" t="s">
        <v>302</v>
      </c>
      <c r="AA49" s="87" t="s">
        <v>99</v>
      </c>
      <c r="AB49" s="57" t="s">
        <v>100</v>
      </c>
    </row>
    <row r="50" spans="1:28" ht="79.5" customHeight="1" x14ac:dyDescent="0.2">
      <c r="A50" s="210"/>
      <c r="B50" s="228"/>
      <c r="C50" s="131" t="s">
        <v>240</v>
      </c>
      <c r="D50" s="56">
        <v>1</v>
      </c>
      <c r="E50" s="55" t="s">
        <v>245</v>
      </c>
      <c r="F50" s="96"/>
      <c r="G50" s="96"/>
      <c r="H50" s="96"/>
      <c r="I50" s="96"/>
      <c r="J50" s="96"/>
      <c r="K50" s="96"/>
      <c r="L50" s="96"/>
      <c r="M50" s="96"/>
      <c r="N50" s="96"/>
      <c r="O50" s="96"/>
      <c r="P50" s="96"/>
      <c r="Q50" s="96"/>
      <c r="R50" s="10" t="s">
        <v>241</v>
      </c>
      <c r="S50" s="19" t="s">
        <v>177</v>
      </c>
      <c r="T50" s="16" t="s">
        <v>244</v>
      </c>
      <c r="U50" s="129">
        <v>1</v>
      </c>
      <c r="V50" s="81">
        <v>3</v>
      </c>
      <c r="W50" s="77">
        <v>3</v>
      </c>
      <c r="X50" s="75">
        <f t="shared" si="0"/>
        <v>1</v>
      </c>
      <c r="Y50" s="193"/>
      <c r="Z50" s="168" t="s">
        <v>325</v>
      </c>
      <c r="AA50" s="87" t="s">
        <v>242</v>
      </c>
      <c r="AB50" s="142" t="s">
        <v>10</v>
      </c>
    </row>
    <row r="51" spans="1:28" ht="181.5" customHeight="1" x14ac:dyDescent="0.2">
      <c r="A51" s="210"/>
      <c r="B51" s="229"/>
      <c r="C51" s="131" t="s">
        <v>240</v>
      </c>
      <c r="D51" s="56">
        <v>2</v>
      </c>
      <c r="E51" s="55" t="s">
        <v>204</v>
      </c>
      <c r="F51" s="96"/>
      <c r="G51" s="96"/>
      <c r="H51" s="96"/>
      <c r="I51" s="95"/>
      <c r="J51" s="96"/>
      <c r="K51" s="96"/>
      <c r="L51" s="95"/>
      <c r="M51" s="96"/>
      <c r="N51" s="96"/>
      <c r="O51" s="96"/>
      <c r="P51" s="96"/>
      <c r="Q51" s="96"/>
      <c r="R51" s="133" t="s">
        <v>194</v>
      </c>
      <c r="S51" s="133" t="s">
        <v>186</v>
      </c>
      <c r="T51" s="56" t="s">
        <v>205</v>
      </c>
      <c r="U51" s="129">
        <v>1</v>
      </c>
      <c r="V51" s="81">
        <v>2</v>
      </c>
      <c r="W51" s="77">
        <v>3</v>
      </c>
      <c r="X51" s="75">
        <f t="shared" si="0"/>
        <v>0.66666666666666663</v>
      </c>
      <c r="Y51" s="193"/>
      <c r="Z51" s="168" t="s">
        <v>326</v>
      </c>
      <c r="AA51" s="87" t="s">
        <v>243</v>
      </c>
      <c r="AB51" s="142" t="s">
        <v>10</v>
      </c>
    </row>
    <row r="52" spans="1:28" ht="65.25" customHeight="1" x14ac:dyDescent="0.2">
      <c r="A52" s="210"/>
      <c r="B52" s="215" t="s">
        <v>46</v>
      </c>
      <c r="C52" s="212" t="s">
        <v>47</v>
      </c>
      <c r="D52" s="56">
        <v>1</v>
      </c>
      <c r="E52" s="4" t="s">
        <v>172</v>
      </c>
      <c r="F52" s="103"/>
      <c r="G52" s="96"/>
      <c r="H52" s="103"/>
      <c r="I52" s="103"/>
      <c r="J52" s="103"/>
      <c r="K52" s="103"/>
      <c r="L52" s="103"/>
      <c r="M52" s="103"/>
      <c r="N52" s="103"/>
      <c r="O52" s="103"/>
      <c r="P52" s="103"/>
      <c r="Q52" s="103"/>
      <c r="R52" s="56" t="s">
        <v>169</v>
      </c>
      <c r="S52" s="56" t="s">
        <v>177</v>
      </c>
      <c r="T52" s="12" t="s">
        <v>261</v>
      </c>
      <c r="U52" s="10">
        <v>1</v>
      </c>
      <c r="V52" s="81">
        <v>1</v>
      </c>
      <c r="W52" s="77">
        <v>1</v>
      </c>
      <c r="X52" s="75">
        <f t="shared" si="0"/>
        <v>1</v>
      </c>
      <c r="Y52" s="193"/>
      <c r="Z52" s="168" t="s">
        <v>330</v>
      </c>
      <c r="AA52" s="87" t="s">
        <v>96</v>
      </c>
      <c r="AB52" s="57" t="s">
        <v>116</v>
      </c>
    </row>
    <row r="53" spans="1:28" ht="65.25" customHeight="1" x14ac:dyDescent="0.2">
      <c r="A53" s="210"/>
      <c r="B53" s="216"/>
      <c r="C53" s="213"/>
      <c r="D53" s="56">
        <v>2</v>
      </c>
      <c r="E53" s="4" t="s">
        <v>170</v>
      </c>
      <c r="F53" s="103"/>
      <c r="G53" s="96"/>
      <c r="H53" s="103"/>
      <c r="I53" s="103"/>
      <c r="J53" s="103"/>
      <c r="K53" s="103"/>
      <c r="L53" s="103"/>
      <c r="M53" s="103"/>
      <c r="N53" s="103"/>
      <c r="O53" s="103"/>
      <c r="P53" s="103"/>
      <c r="Q53" s="103"/>
      <c r="R53" s="56" t="s">
        <v>171</v>
      </c>
      <c r="S53" s="56" t="s">
        <v>177</v>
      </c>
      <c r="T53" s="12" t="s">
        <v>262</v>
      </c>
      <c r="U53" s="10">
        <v>1</v>
      </c>
      <c r="V53" s="81">
        <v>1</v>
      </c>
      <c r="W53" s="77">
        <v>1</v>
      </c>
      <c r="X53" s="75">
        <f t="shared" si="0"/>
        <v>1</v>
      </c>
      <c r="Y53" s="193"/>
      <c r="Z53" s="168" t="s">
        <v>331</v>
      </c>
      <c r="AA53" s="87" t="s">
        <v>96</v>
      </c>
      <c r="AB53" s="57" t="s">
        <v>116</v>
      </c>
    </row>
    <row r="54" spans="1:28" ht="108" x14ac:dyDescent="0.2">
      <c r="A54" s="210"/>
      <c r="B54" s="216"/>
      <c r="C54" s="213"/>
      <c r="D54" s="56">
        <v>3</v>
      </c>
      <c r="E54" s="4" t="s">
        <v>173</v>
      </c>
      <c r="F54" s="96"/>
      <c r="G54" s="103"/>
      <c r="H54" s="103"/>
      <c r="I54" s="103"/>
      <c r="J54" s="103"/>
      <c r="K54" s="103"/>
      <c r="L54" s="96"/>
      <c r="M54" s="103"/>
      <c r="N54" s="103"/>
      <c r="O54" s="103"/>
      <c r="P54" s="103"/>
      <c r="Q54" s="103"/>
      <c r="R54" s="56" t="s">
        <v>174</v>
      </c>
      <c r="S54" s="56" t="s">
        <v>177</v>
      </c>
      <c r="T54" s="12" t="s">
        <v>263</v>
      </c>
      <c r="U54" s="10">
        <v>2</v>
      </c>
      <c r="V54" s="81">
        <v>1</v>
      </c>
      <c r="W54" s="77">
        <v>2</v>
      </c>
      <c r="X54" s="75">
        <f t="shared" si="0"/>
        <v>0.5</v>
      </c>
      <c r="Y54" s="193"/>
      <c r="Z54" s="168" t="s">
        <v>332</v>
      </c>
      <c r="AA54" s="87" t="s">
        <v>96</v>
      </c>
      <c r="AB54" s="57" t="s">
        <v>116</v>
      </c>
    </row>
    <row r="55" spans="1:28" ht="96" x14ac:dyDescent="0.2">
      <c r="A55" s="210"/>
      <c r="B55" s="216"/>
      <c r="C55" s="213"/>
      <c r="D55" s="56">
        <v>4</v>
      </c>
      <c r="E55" s="11" t="s">
        <v>206</v>
      </c>
      <c r="F55" s="96"/>
      <c r="G55" s="29"/>
      <c r="H55" s="29"/>
      <c r="I55" s="29"/>
      <c r="J55" s="96"/>
      <c r="K55" s="29"/>
      <c r="L55" s="25"/>
      <c r="M55" s="25"/>
      <c r="N55" s="96"/>
      <c r="O55" s="25"/>
      <c r="P55" s="25"/>
      <c r="Q55" s="26"/>
      <c r="R55" s="10" t="s">
        <v>55</v>
      </c>
      <c r="S55" s="56" t="s">
        <v>177</v>
      </c>
      <c r="T55" s="16" t="s">
        <v>108</v>
      </c>
      <c r="U55" s="19">
        <v>3</v>
      </c>
      <c r="V55" s="81">
        <v>1</v>
      </c>
      <c r="W55" s="77">
        <v>3</v>
      </c>
      <c r="X55" s="75">
        <f t="shared" si="0"/>
        <v>0.33333333333333331</v>
      </c>
      <c r="Y55" s="193"/>
      <c r="Z55" s="168" t="s">
        <v>333</v>
      </c>
      <c r="AA55" s="87" t="s">
        <v>96</v>
      </c>
      <c r="AB55" s="57" t="s">
        <v>116</v>
      </c>
    </row>
    <row r="56" spans="1:28" ht="84" x14ac:dyDescent="0.2">
      <c r="A56" s="210"/>
      <c r="B56" s="216"/>
      <c r="C56" s="213"/>
      <c r="D56" s="56">
        <v>5</v>
      </c>
      <c r="E56" s="55" t="s">
        <v>204</v>
      </c>
      <c r="F56" s="96"/>
      <c r="G56" s="96"/>
      <c r="H56" s="96"/>
      <c r="I56" s="95"/>
      <c r="J56" s="96"/>
      <c r="K56" s="96"/>
      <c r="L56" s="95"/>
      <c r="M56" s="96"/>
      <c r="N56" s="96"/>
      <c r="O56" s="96"/>
      <c r="P56" s="96"/>
      <c r="Q56" s="96"/>
      <c r="R56" s="133" t="s">
        <v>194</v>
      </c>
      <c r="S56" s="133" t="s">
        <v>186</v>
      </c>
      <c r="T56" s="56" t="s">
        <v>205</v>
      </c>
      <c r="U56" s="129">
        <v>1</v>
      </c>
      <c r="V56" s="81">
        <v>2</v>
      </c>
      <c r="W56" s="77">
        <v>2</v>
      </c>
      <c r="X56" s="75">
        <f t="shared" ref="X56" si="1">+V56/W56</f>
        <v>1</v>
      </c>
      <c r="Y56" s="193"/>
      <c r="Z56" s="168" t="s">
        <v>361</v>
      </c>
      <c r="AA56" s="87" t="s">
        <v>96</v>
      </c>
      <c r="AB56" s="57" t="s">
        <v>116</v>
      </c>
    </row>
    <row r="57" spans="1:28" ht="72" x14ac:dyDescent="0.2">
      <c r="A57" s="210"/>
      <c r="B57" s="219" t="s">
        <v>48</v>
      </c>
      <c r="C57" s="212" t="s">
        <v>49</v>
      </c>
      <c r="D57" s="56">
        <v>1</v>
      </c>
      <c r="E57" s="55" t="s">
        <v>154</v>
      </c>
      <c r="F57" s="34"/>
      <c r="G57" s="34"/>
      <c r="H57" s="45"/>
      <c r="I57" s="34"/>
      <c r="J57" s="34"/>
      <c r="K57" s="100"/>
      <c r="L57" s="25"/>
      <c r="M57" s="25"/>
      <c r="N57" s="25"/>
      <c r="O57" s="25"/>
      <c r="P57" s="25"/>
      <c r="Q57" s="26"/>
      <c r="R57" s="10" t="s">
        <v>51</v>
      </c>
      <c r="S57" s="19" t="s">
        <v>177</v>
      </c>
      <c r="T57" s="19" t="s">
        <v>77</v>
      </c>
      <c r="U57" s="37">
        <v>0.4</v>
      </c>
      <c r="V57" s="81">
        <v>77</v>
      </c>
      <c r="W57" s="77">
        <v>227</v>
      </c>
      <c r="X57" s="75">
        <f t="shared" si="0"/>
        <v>0.33920704845814981</v>
      </c>
      <c r="Y57" s="193"/>
      <c r="Z57" s="168" t="s">
        <v>340</v>
      </c>
      <c r="AA57" s="87" t="s">
        <v>101</v>
      </c>
      <c r="AB57" s="57" t="s">
        <v>158</v>
      </c>
    </row>
    <row r="58" spans="1:28" ht="72" x14ac:dyDescent="0.2">
      <c r="A58" s="210"/>
      <c r="B58" s="220"/>
      <c r="C58" s="213"/>
      <c r="D58" s="115">
        <v>2</v>
      </c>
      <c r="E58" s="134" t="s">
        <v>214</v>
      </c>
      <c r="F58" s="111"/>
      <c r="G58" s="137"/>
      <c r="H58" s="111"/>
      <c r="I58" s="111"/>
      <c r="J58" s="111"/>
      <c r="K58" s="111"/>
      <c r="L58" s="112"/>
      <c r="M58" s="112"/>
      <c r="N58" s="112"/>
      <c r="O58" s="112"/>
      <c r="P58" s="112"/>
      <c r="Q58" s="126"/>
      <c r="R58" s="136" t="s">
        <v>183</v>
      </c>
      <c r="S58" s="20" t="s">
        <v>186</v>
      </c>
      <c r="T58" s="20" t="s">
        <v>207</v>
      </c>
      <c r="U58" s="19">
        <v>2</v>
      </c>
      <c r="V58" s="81">
        <v>2</v>
      </c>
      <c r="W58" s="77">
        <v>2</v>
      </c>
      <c r="X58" s="75">
        <f t="shared" si="0"/>
        <v>1</v>
      </c>
      <c r="Y58" s="193"/>
      <c r="Z58" s="168" t="s">
        <v>341</v>
      </c>
      <c r="AA58" s="87" t="s">
        <v>101</v>
      </c>
      <c r="AB58" s="57" t="s">
        <v>253</v>
      </c>
    </row>
    <row r="59" spans="1:28" ht="48" x14ac:dyDescent="0.2">
      <c r="A59" s="210"/>
      <c r="B59" s="220"/>
      <c r="C59" s="213"/>
      <c r="D59" s="91">
        <v>3</v>
      </c>
      <c r="E59" s="134" t="s">
        <v>219</v>
      </c>
      <c r="F59" s="111"/>
      <c r="G59" s="111"/>
      <c r="H59" s="44"/>
      <c r="I59" s="38"/>
      <c r="J59" s="38"/>
      <c r="K59" s="38"/>
      <c r="L59" s="39"/>
      <c r="M59" s="112"/>
      <c r="N59" s="112"/>
      <c r="O59" s="112"/>
      <c r="P59" s="112"/>
      <c r="Q59" s="126"/>
      <c r="R59" s="136" t="s">
        <v>53</v>
      </c>
      <c r="S59" s="20" t="s">
        <v>186</v>
      </c>
      <c r="T59" s="20" t="s">
        <v>113</v>
      </c>
      <c r="U59" s="19">
        <v>2</v>
      </c>
      <c r="V59" s="81">
        <v>2</v>
      </c>
      <c r="W59" s="77">
        <v>2</v>
      </c>
      <c r="X59" s="75">
        <f t="shared" si="0"/>
        <v>1</v>
      </c>
      <c r="Y59" s="193"/>
      <c r="Z59" s="168" t="s">
        <v>342</v>
      </c>
      <c r="AA59" s="87" t="s">
        <v>101</v>
      </c>
      <c r="AB59" s="57" t="s">
        <v>252</v>
      </c>
    </row>
    <row r="60" spans="1:28" ht="96" x14ac:dyDescent="0.2">
      <c r="A60" s="210"/>
      <c r="B60" s="220"/>
      <c r="C60" s="213"/>
      <c r="D60" s="127">
        <v>4</v>
      </c>
      <c r="E60" s="134" t="s">
        <v>210</v>
      </c>
      <c r="F60" s="111"/>
      <c r="G60" s="111"/>
      <c r="H60" s="44"/>
      <c r="I60" s="38"/>
      <c r="J60" s="38"/>
      <c r="K60" s="38"/>
      <c r="L60" s="39"/>
      <c r="M60" s="112"/>
      <c r="N60" s="112"/>
      <c r="O60" s="112"/>
      <c r="P60" s="112"/>
      <c r="Q60" s="126"/>
      <c r="R60" s="136" t="s">
        <v>211</v>
      </c>
      <c r="S60" s="20" t="s">
        <v>186</v>
      </c>
      <c r="T60" s="20" t="s">
        <v>212</v>
      </c>
      <c r="U60" s="19">
        <v>8</v>
      </c>
      <c r="V60" s="81">
        <v>8</v>
      </c>
      <c r="W60" s="77">
        <v>8</v>
      </c>
      <c r="X60" s="75">
        <f t="shared" si="0"/>
        <v>1</v>
      </c>
      <c r="Y60" s="193"/>
      <c r="Z60" s="168" t="s">
        <v>343</v>
      </c>
      <c r="AA60" s="87" t="s">
        <v>101</v>
      </c>
      <c r="AB60" s="57" t="s">
        <v>213</v>
      </c>
    </row>
    <row r="61" spans="1:28" ht="88.5" customHeight="1" x14ac:dyDescent="0.2">
      <c r="A61" s="210"/>
      <c r="B61" s="220"/>
      <c r="C61" s="213"/>
      <c r="D61" s="65">
        <v>5</v>
      </c>
      <c r="E61" s="134" t="s">
        <v>238</v>
      </c>
      <c r="F61" s="111"/>
      <c r="G61" s="111"/>
      <c r="H61" s="111"/>
      <c r="I61" s="137"/>
      <c r="J61" s="111"/>
      <c r="K61" s="111"/>
      <c r="L61" s="112"/>
      <c r="M61" s="112"/>
      <c r="N61" s="112"/>
      <c r="O61" s="112"/>
      <c r="P61" s="112"/>
      <c r="Q61" s="126"/>
      <c r="R61" s="136" t="s">
        <v>159</v>
      </c>
      <c r="S61" s="20" t="s">
        <v>186</v>
      </c>
      <c r="T61" s="20" t="s">
        <v>160</v>
      </c>
      <c r="U61" s="19">
        <v>1</v>
      </c>
      <c r="V61" s="81">
        <v>1</v>
      </c>
      <c r="W61" s="77">
        <v>1</v>
      </c>
      <c r="X61" s="75">
        <f t="shared" si="0"/>
        <v>1</v>
      </c>
      <c r="Y61" s="193"/>
      <c r="Z61" s="168" t="s">
        <v>344</v>
      </c>
      <c r="AA61" s="87" t="s">
        <v>101</v>
      </c>
      <c r="AB61" s="57" t="s">
        <v>158</v>
      </c>
    </row>
    <row r="62" spans="1:28" ht="78.75" customHeight="1" x14ac:dyDescent="0.2">
      <c r="A62" s="210"/>
      <c r="B62" s="219" t="s">
        <v>50</v>
      </c>
      <c r="C62" s="212" t="s">
        <v>49</v>
      </c>
      <c r="D62" s="56">
        <v>1</v>
      </c>
      <c r="E62" s="134" t="s">
        <v>155</v>
      </c>
      <c r="F62" s="45"/>
      <c r="G62" s="100"/>
      <c r="H62" s="110"/>
      <c r="I62" s="110"/>
      <c r="J62" s="110"/>
      <c r="K62" s="110"/>
      <c r="L62" s="108"/>
      <c r="M62" s="108"/>
      <c r="N62" s="108"/>
      <c r="O62" s="108"/>
      <c r="P62" s="108"/>
      <c r="Q62" s="109"/>
      <c r="R62" s="10" t="s">
        <v>156</v>
      </c>
      <c r="S62" s="136" t="s">
        <v>186</v>
      </c>
      <c r="T62" s="136" t="s">
        <v>157</v>
      </c>
      <c r="U62" s="37">
        <v>1</v>
      </c>
      <c r="V62" s="81">
        <v>7</v>
      </c>
      <c r="W62" s="77">
        <v>7</v>
      </c>
      <c r="X62" s="75">
        <f t="shared" si="0"/>
        <v>1</v>
      </c>
      <c r="Y62" s="193"/>
      <c r="Z62" s="179" t="s">
        <v>345</v>
      </c>
      <c r="AA62" s="87" t="s">
        <v>101</v>
      </c>
      <c r="AB62" s="57" t="s">
        <v>158</v>
      </c>
    </row>
    <row r="63" spans="1:28" ht="170.25" customHeight="1" x14ac:dyDescent="0.2">
      <c r="A63" s="210"/>
      <c r="B63" s="220"/>
      <c r="C63" s="213"/>
      <c r="D63" s="15">
        <v>2</v>
      </c>
      <c r="E63" s="148" t="s">
        <v>250</v>
      </c>
      <c r="F63" s="147"/>
      <c r="G63" s="48"/>
      <c r="H63" s="28"/>
      <c r="I63" s="138"/>
      <c r="J63" s="28"/>
      <c r="K63" s="28"/>
      <c r="L63" s="22"/>
      <c r="M63" s="95"/>
      <c r="N63" s="22"/>
      <c r="O63" s="22"/>
      <c r="P63" s="22"/>
      <c r="Q63" s="139"/>
      <c r="R63" s="10" t="s">
        <v>81</v>
      </c>
      <c r="S63" s="10" t="s">
        <v>186</v>
      </c>
      <c r="T63" s="10" t="s">
        <v>251</v>
      </c>
      <c r="U63" s="19">
        <v>3</v>
      </c>
      <c r="V63" s="81">
        <v>1</v>
      </c>
      <c r="W63" s="77">
        <v>3</v>
      </c>
      <c r="X63" s="75">
        <f t="shared" si="0"/>
        <v>0.33333333333333331</v>
      </c>
      <c r="Y63" s="193"/>
      <c r="Z63" s="179" t="s">
        <v>346</v>
      </c>
      <c r="AA63" s="87" t="s">
        <v>101</v>
      </c>
      <c r="AB63" s="57" t="s">
        <v>161</v>
      </c>
    </row>
    <row r="64" spans="1:28" ht="96.75" customHeight="1" x14ac:dyDescent="0.2">
      <c r="A64" s="211"/>
      <c r="B64" s="221"/>
      <c r="C64" s="214"/>
      <c r="D64" s="66">
        <v>3</v>
      </c>
      <c r="E64" s="135" t="s">
        <v>204</v>
      </c>
      <c r="F64" s="96"/>
      <c r="G64" s="96"/>
      <c r="H64" s="96"/>
      <c r="I64" s="95"/>
      <c r="J64" s="96"/>
      <c r="K64" s="96"/>
      <c r="L64" s="95"/>
      <c r="M64" s="96"/>
      <c r="N64" s="96"/>
      <c r="O64" s="96"/>
      <c r="P64" s="96"/>
      <c r="Q64" s="96"/>
      <c r="R64" s="133" t="s">
        <v>194</v>
      </c>
      <c r="S64" s="133" t="s">
        <v>186</v>
      </c>
      <c r="T64" s="56" t="s">
        <v>205</v>
      </c>
      <c r="U64" s="129">
        <v>1</v>
      </c>
      <c r="V64" s="81">
        <v>5</v>
      </c>
      <c r="W64" s="77">
        <v>5</v>
      </c>
      <c r="X64" s="75">
        <f t="shared" si="0"/>
        <v>1</v>
      </c>
      <c r="Y64" s="194"/>
      <c r="Z64" s="168" t="s">
        <v>347</v>
      </c>
      <c r="AA64" s="87" t="s">
        <v>101</v>
      </c>
      <c r="AB64" s="57" t="s">
        <v>161</v>
      </c>
    </row>
    <row r="65" spans="1:28" ht="49.5" customHeight="1" x14ac:dyDescent="0.2">
      <c r="A65" s="209" t="s">
        <v>117</v>
      </c>
      <c r="B65" s="219" t="s">
        <v>58</v>
      </c>
      <c r="C65" s="121" t="s">
        <v>19</v>
      </c>
      <c r="D65" s="66">
        <v>1</v>
      </c>
      <c r="E65" s="51" t="s">
        <v>215</v>
      </c>
      <c r="F65" s="96"/>
      <c r="G65" s="96"/>
      <c r="H65" s="96"/>
      <c r="I65" s="96"/>
      <c r="J65" s="96"/>
      <c r="K65" s="96"/>
      <c r="L65" s="96"/>
      <c r="M65" s="96"/>
      <c r="N65" s="96"/>
      <c r="O65" s="96"/>
      <c r="P65" s="96"/>
      <c r="Q65" s="96"/>
      <c r="R65" s="9" t="s">
        <v>52</v>
      </c>
      <c r="S65" s="120" t="s">
        <v>179</v>
      </c>
      <c r="T65" s="40" t="s">
        <v>189</v>
      </c>
      <c r="U65" s="40">
        <v>1</v>
      </c>
      <c r="V65" s="81">
        <v>6</v>
      </c>
      <c r="W65" s="77">
        <v>6</v>
      </c>
      <c r="X65" s="75">
        <f t="shared" si="0"/>
        <v>1</v>
      </c>
      <c r="Y65" s="192" t="e">
        <f>AVERAGE(X65:X67)*#REF!</f>
        <v>#REF!</v>
      </c>
      <c r="Z65" s="170" t="s">
        <v>303</v>
      </c>
      <c r="AA65" s="87" t="s">
        <v>98</v>
      </c>
      <c r="AB65" s="58" t="s">
        <v>254</v>
      </c>
    </row>
    <row r="66" spans="1:28" ht="48" x14ac:dyDescent="0.2">
      <c r="A66" s="210"/>
      <c r="B66" s="221"/>
      <c r="C66" s="122" t="s">
        <v>49</v>
      </c>
      <c r="D66" s="116">
        <v>1</v>
      </c>
      <c r="E66" s="51" t="s">
        <v>190</v>
      </c>
      <c r="F66" s="96"/>
      <c r="G66" s="96"/>
      <c r="H66" s="96"/>
      <c r="I66" s="96"/>
      <c r="J66" s="96"/>
      <c r="K66" s="96"/>
      <c r="L66" s="96"/>
      <c r="M66" s="96"/>
      <c r="N66" s="96"/>
      <c r="O66" s="96"/>
      <c r="P66" s="96"/>
      <c r="Q66" s="96"/>
      <c r="R66" s="9" t="s">
        <v>187</v>
      </c>
      <c r="S66" s="120" t="s">
        <v>179</v>
      </c>
      <c r="T66" s="40" t="s">
        <v>188</v>
      </c>
      <c r="U66" s="40">
        <v>1</v>
      </c>
      <c r="V66" s="81">
        <v>0</v>
      </c>
      <c r="W66" s="77">
        <v>4</v>
      </c>
      <c r="X66" s="75">
        <f t="shared" si="0"/>
        <v>0</v>
      </c>
      <c r="Y66" s="193"/>
      <c r="Z66" s="170" t="s">
        <v>348</v>
      </c>
      <c r="AA66" s="87" t="s">
        <v>101</v>
      </c>
      <c r="AB66" s="57" t="s">
        <v>161</v>
      </c>
    </row>
    <row r="67" spans="1:28" ht="132" x14ac:dyDescent="0.2">
      <c r="A67" s="211"/>
      <c r="B67" s="4" t="s">
        <v>59</v>
      </c>
      <c r="C67" s="128" t="s">
        <v>49</v>
      </c>
      <c r="D67" s="56">
        <v>1</v>
      </c>
      <c r="E67" s="55" t="s">
        <v>239</v>
      </c>
      <c r="F67" s="24"/>
      <c r="G67" s="96"/>
      <c r="H67" s="96"/>
      <c r="I67" s="96"/>
      <c r="J67" s="96"/>
      <c r="K67" s="96"/>
      <c r="L67" s="108"/>
      <c r="M67" s="108"/>
      <c r="N67" s="108"/>
      <c r="O67" s="108"/>
      <c r="P67" s="108"/>
      <c r="Q67" s="109"/>
      <c r="R67" s="133" t="s">
        <v>152</v>
      </c>
      <c r="S67" s="133" t="s">
        <v>179</v>
      </c>
      <c r="T67" s="133" t="s">
        <v>218</v>
      </c>
      <c r="U67" s="37">
        <v>0.8</v>
      </c>
      <c r="V67" s="81">
        <v>590</v>
      </c>
      <c r="W67" s="77">
        <v>644</v>
      </c>
      <c r="X67" s="75">
        <f t="shared" si="0"/>
        <v>0.91614906832298137</v>
      </c>
      <c r="Y67" s="193"/>
      <c r="Z67" s="181" t="s">
        <v>349</v>
      </c>
      <c r="AA67" s="87" t="s">
        <v>106</v>
      </c>
      <c r="AB67" s="57" t="s">
        <v>153</v>
      </c>
    </row>
    <row r="68" spans="1:28" ht="86.25" customHeight="1" x14ac:dyDescent="0.2">
      <c r="A68" s="209" t="s">
        <v>57</v>
      </c>
      <c r="B68" s="220" t="s">
        <v>137</v>
      </c>
      <c r="C68" s="222" t="s">
        <v>61</v>
      </c>
      <c r="D68" s="56">
        <v>1</v>
      </c>
      <c r="E68" s="11" t="s">
        <v>208</v>
      </c>
      <c r="F68" s="35"/>
      <c r="G68" s="35"/>
      <c r="H68" s="96"/>
      <c r="I68" s="96"/>
      <c r="J68" s="96"/>
      <c r="K68" s="96"/>
      <c r="L68" s="96"/>
      <c r="M68" s="96"/>
      <c r="N68" s="96"/>
      <c r="O68" s="96"/>
      <c r="P68" s="96"/>
      <c r="Q68" s="26"/>
      <c r="R68" s="4" t="s">
        <v>60</v>
      </c>
      <c r="S68" s="56" t="s">
        <v>177</v>
      </c>
      <c r="T68" s="10" t="s">
        <v>102</v>
      </c>
      <c r="U68" s="17">
        <v>1</v>
      </c>
      <c r="V68" s="81">
        <v>1</v>
      </c>
      <c r="W68" s="77">
        <v>1</v>
      </c>
      <c r="X68" s="75">
        <f t="shared" si="0"/>
        <v>1</v>
      </c>
      <c r="Y68" s="192" t="e">
        <f>AVERAGE(X68:X82)*#REF!</f>
        <v>#DIV/0!</v>
      </c>
      <c r="Z68" s="173" t="s">
        <v>334</v>
      </c>
      <c r="AA68" s="87" t="s">
        <v>103</v>
      </c>
      <c r="AB68" s="57" t="s">
        <v>104</v>
      </c>
    </row>
    <row r="69" spans="1:28" ht="86.25" customHeight="1" x14ac:dyDescent="0.2">
      <c r="A69" s="210"/>
      <c r="B69" s="220"/>
      <c r="C69" s="222"/>
      <c r="D69" s="56">
        <v>2</v>
      </c>
      <c r="E69" s="11" t="s">
        <v>209</v>
      </c>
      <c r="F69" s="42"/>
      <c r="G69" s="42"/>
      <c r="H69" s="130"/>
      <c r="I69" s="96"/>
      <c r="J69" s="96"/>
      <c r="K69" s="96"/>
      <c r="L69" s="96"/>
      <c r="M69" s="43"/>
      <c r="N69" s="43"/>
      <c r="O69" s="43"/>
      <c r="P69" s="43"/>
      <c r="Q69" s="43"/>
      <c r="R69" s="10" t="s">
        <v>8</v>
      </c>
      <c r="S69" s="41" t="s">
        <v>177</v>
      </c>
      <c r="T69" s="56" t="s">
        <v>82</v>
      </c>
      <c r="U69" s="17">
        <v>1</v>
      </c>
      <c r="V69" s="81">
        <v>0</v>
      </c>
      <c r="W69" s="77">
        <v>0</v>
      </c>
      <c r="X69" s="75" t="e">
        <f t="shared" si="0"/>
        <v>#DIV/0!</v>
      </c>
      <c r="Y69" s="193"/>
      <c r="Z69" s="182" t="s">
        <v>363</v>
      </c>
      <c r="AA69" s="87" t="s">
        <v>103</v>
      </c>
      <c r="AB69" s="57" t="s">
        <v>104</v>
      </c>
    </row>
    <row r="70" spans="1:28" ht="108" x14ac:dyDescent="0.2">
      <c r="A70" s="210"/>
      <c r="B70" s="220"/>
      <c r="C70" s="222"/>
      <c r="D70" s="56">
        <v>3</v>
      </c>
      <c r="E70" s="4" t="s">
        <v>149</v>
      </c>
      <c r="F70" s="103"/>
      <c r="G70" s="103"/>
      <c r="H70" s="103"/>
      <c r="I70" s="103"/>
      <c r="J70" s="103"/>
      <c r="K70" s="103"/>
      <c r="L70" s="104"/>
      <c r="M70" s="104"/>
      <c r="N70" s="103"/>
      <c r="O70" s="103"/>
      <c r="P70" s="105"/>
      <c r="Q70" s="103"/>
      <c r="R70" s="56" t="s">
        <v>192</v>
      </c>
      <c r="S70" s="56" t="s">
        <v>186</v>
      </c>
      <c r="T70" s="149" t="s">
        <v>146</v>
      </c>
      <c r="U70" s="140">
        <v>1</v>
      </c>
      <c r="V70" s="81">
        <v>0</v>
      </c>
      <c r="W70" s="77">
        <v>1</v>
      </c>
      <c r="X70" s="75">
        <f t="shared" si="0"/>
        <v>0</v>
      </c>
      <c r="Y70" s="193"/>
      <c r="Z70" s="182" t="s">
        <v>335</v>
      </c>
      <c r="AA70" s="87" t="s">
        <v>103</v>
      </c>
      <c r="AB70" s="57" t="s">
        <v>104</v>
      </c>
    </row>
    <row r="71" spans="1:28" ht="84" x14ac:dyDescent="0.2">
      <c r="A71" s="210"/>
      <c r="B71" s="220"/>
      <c r="C71" s="222"/>
      <c r="D71" s="56">
        <v>4</v>
      </c>
      <c r="E71" s="11" t="s">
        <v>148</v>
      </c>
      <c r="F71" s="103"/>
      <c r="G71" s="103"/>
      <c r="H71" s="103"/>
      <c r="I71" s="103"/>
      <c r="J71" s="103"/>
      <c r="K71" s="103"/>
      <c r="L71" s="105"/>
      <c r="M71" s="103"/>
      <c r="N71" s="103"/>
      <c r="O71" s="103"/>
      <c r="P71" s="103"/>
      <c r="Q71" s="103"/>
      <c r="R71" s="56" t="s">
        <v>193</v>
      </c>
      <c r="S71" s="56" t="s">
        <v>191</v>
      </c>
      <c r="T71" s="12" t="s">
        <v>147</v>
      </c>
      <c r="U71" s="140">
        <v>1</v>
      </c>
      <c r="V71" s="81">
        <v>0</v>
      </c>
      <c r="W71" s="77">
        <v>1</v>
      </c>
      <c r="X71" s="75">
        <f t="shared" si="0"/>
        <v>0</v>
      </c>
      <c r="Y71" s="193"/>
      <c r="Z71" s="182" t="s">
        <v>336</v>
      </c>
      <c r="AA71" s="87" t="s">
        <v>103</v>
      </c>
      <c r="AB71" s="57" t="s">
        <v>104</v>
      </c>
    </row>
    <row r="72" spans="1:28" ht="84" x14ac:dyDescent="0.2">
      <c r="A72" s="210"/>
      <c r="B72" s="220"/>
      <c r="C72" s="222"/>
      <c r="D72" s="56">
        <v>5</v>
      </c>
      <c r="E72" s="55" t="s">
        <v>204</v>
      </c>
      <c r="F72" s="96"/>
      <c r="G72" s="96"/>
      <c r="H72" s="96"/>
      <c r="I72" s="95"/>
      <c r="J72" s="96"/>
      <c r="K72" s="96"/>
      <c r="L72" s="95"/>
      <c r="M72" s="96"/>
      <c r="N72" s="96"/>
      <c r="O72" s="96"/>
      <c r="P72" s="96"/>
      <c r="Q72" s="96"/>
      <c r="R72" s="133" t="s">
        <v>194</v>
      </c>
      <c r="S72" s="133" t="s">
        <v>186</v>
      </c>
      <c r="T72" s="56" t="s">
        <v>205</v>
      </c>
      <c r="U72" s="129">
        <v>1</v>
      </c>
      <c r="V72" s="81">
        <v>5</v>
      </c>
      <c r="W72" s="77">
        <v>5</v>
      </c>
      <c r="X72" s="75">
        <f t="shared" si="0"/>
        <v>1</v>
      </c>
      <c r="Y72" s="193"/>
      <c r="Z72" s="182" t="s">
        <v>337</v>
      </c>
      <c r="AA72" s="87" t="s">
        <v>103</v>
      </c>
      <c r="AB72" s="57" t="s">
        <v>104</v>
      </c>
    </row>
    <row r="73" spans="1:28" ht="60" x14ac:dyDescent="0.2">
      <c r="A73" s="210"/>
      <c r="B73" s="220"/>
      <c r="C73" s="212" t="s">
        <v>62</v>
      </c>
      <c r="D73" s="56">
        <v>1</v>
      </c>
      <c r="E73" s="11" t="s">
        <v>83</v>
      </c>
      <c r="F73" s="42"/>
      <c r="G73" s="96"/>
      <c r="H73" s="96"/>
      <c r="I73" s="96"/>
      <c r="J73" s="96"/>
      <c r="K73" s="96"/>
      <c r="L73" s="96"/>
      <c r="M73" s="96"/>
      <c r="N73" s="96"/>
      <c r="O73" s="96"/>
      <c r="P73" s="96"/>
      <c r="Q73" s="96"/>
      <c r="R73" s="56" t="s">
        <v>9</v>
      </c>
      <c r="S73" s="56" t="s">
        <v>179</v>
      </c>
      <c r="T73" s="56" t="s">
        <v>195</v>
      </c>
      <c r="U73" s="17">
        <v>1</v>
      </c>
      <c r="V73" s="81">
        <v>0</v>
      </c>
      <c r="W73" s="77">
        <v>0</v>
      </c>
      <c r="X73" s="75" t="e">
        <f t="shared" si="0"/>
        <v>#DIV/0!</v>
      </c>
      <c r="Y73" s="193"/>
      <c r="Z73" s="182" t="s">
        <v>338</v>
      </c>
      <c r="AA73" s="87" t="s">
        <v>105</v>
      </c>
      <c r="AB73" s="57" t="s">
        <v>10</v>
      </c>
    </row>
    <row r="74" spans="1:28" ht="120" x14ac:dyDescent="0.2">
      <c r="A74" s="210"/>
      <c r="B74" s="220"/>
      <c r="C74" s="214"/>
      <c r="D74" s="56">
        <v>2</v>
      </c>
      <c r="E74" s="55" t="s">
        <v>204</v>
      </c>
      <c r="F74" s="96"/>
      <c r="G74" s="96"/>
      <c r="H74" s="96"/>
      <c r="I74" s="95"/>
      <c r="J74" s="96"/>
      <c r="K74" s="96"/>
      <c r="L74" s="95"/>
      <c r="M74" s="96"/>
      <c r="N74" s="96"/>
      <c r="O74" s="96"/>
      <c r="P74" s="96"/>
      <c r="Q74" s="96"/>
      <c r="R74" s="133" t="s">
        <v>194</v>
      </c>
      <c r="S74" s="133" t="s">
        <v>186</v>
      </c>
      <c r="T74" s="56" t="s">
        <v>205</v>
      </c>
      <c r="U74" s="129">
        <v>1</v>
      </c>
      <c r="V74" s="81">
        <v>2</v>
      </c>
      <c r="W74" s="77">
        <v>3</v>
      </c>
      <c r="X74" s="75">
        <f t="shared" si="0"/>
        <v>0.66666666666666663</v>
      </c>
      <c r="Y74" s="193"/>
      <c r="Z74" s="168" t="s">
        <v>326</v>
      </c>
      <c r="AA74" s="87" t="s">
        <v>105</v>
      </c>
      <c r="AB74" s="57" t="s">
        <v>10</v>
      </c>
    </row>
    <row r="75" spans="1:28" ht="84" x14ac:dyDescent="0.2">
      <c r="A75" s="210"/>
      <c r="B75" s="220"/>
      <c r="C75" s="212" t="s">
        <v>64</v>
      </c>
      <c r="D75" s="56">
        <v>1</v>
      </c>
      <c r="E75" s="55" t="s">
        <v>63</v>
      </c>
      <c r="F75" s="101"/>
      <c r="G75" s="101"/>
      <c r="H75" s="101"/>
      <c r="I75" s="101"/>
      <c r="J75" s="101"/>
      <c r="K75" s="101"/>
      <c r="L75" s="108"/>
      <c r="M75" s="108"/>
      <c r="N75" s="108"/>
      <c r="O75" s="108"/>
      <c r="P75" s="108"/>
      <c r="Q75" s="108"/>
      <c r="R75" s="56" t="s">
        <v>68</v>
      </c>
      <c r="S75" s="93" t="s">
        <v>186</v>
      </c>
      <c r="T75" s="132" t="s">
        <v>65</v>
      </c>
      <c r="U75" s="36">
        <v>1</v>
      </c>
      <c r="V75" s="81">
        <v>7</v>
      </c>
      <c r="W75" s="77">
        <v>0</v>
      </c>
      <c r="X75" s="75" t="e">
        <f t="shared" si="0"/>
        <v>#DIV/0!</v>
      </c>
      <c r="Y75" s="193"/>
      <c r="Z75" s="183" t="s">
        <v>352</v>
      </c>
      <c r="AA75" s="87" t="s">
        <v>107</v>
      </c>
      <c r="AB75" s="57" t="s">
        <v>109</v>
      </c>
    </row>
    <row r="76" spans="1:28" ht="84" x14ac:dyDescent="0.2">
      <c r="A76" s="210"/>
      <c r="B76" s="220"/>
      <c r="C76" s="213"/>
      <c r="D76" s="56">
        <v>2</v>
      </c>
      <c r="E76" s="55" t="s">
        <v>66</v>
      </c>
      <c r="F76" s="101"/>
      <c r="G76" s="101"/>
      <c r="H76" s="101"/>
      <c r="I76" s="101"/>
      <c r="J76" s="101"/>
      <c r="K76" s="101"/>
      <c r="L76" s="108"/>
      <c r="M76" s="108"/>
      <c r="N76" s="108"/>
      <c r="O76" s="108"/>
      <c r="P76" s="108"/>
      <c r="Q76" s="108"/>
      <c r="R76" s="56" t="s">
        <v>67</v>
      </c>
      <c r="S76" s="116" t="s">
        <v>186</v>
      </c>
      <c r="T76" s="132" t="s">
        <v>221</v>
      </c>
      <c r="U76" s="17">
        <v>1</v>
      </c>
      <c r="V76" s="81">
        <v>2</v>
      </c>
      <c r="W76" s="77">
        <v>2</v>
      </c>
      <c r="X76" s="75">
        <f t="shared" si="0"/>
        <v>1</v>
      </c>
      <c r="Y76" s="193"/>
      <c r="Z76" s="183" t="s">
        <v>353</v>
      </c>
      <c r="AA76" s="87" t="s">
        <v>107</v>
      </c>
      <c r="AB76" s="57" t="s">
        <v>109</v>
      </c>
    </row>
    <row r="77" spans="1:28" ht="84" customHeight="1" x14ac:dyDescent="0.2">
      <c r="A77" s="210"/>
      <c r="B77" s="220"/>
      <c r="C77" s="213"/>
      <c r="D77" s="56">
        <v>3</v>
      </c>
      <c r="E77" s="55" t="s">
        <v>11</v>
      </c>
      <c r="F77" s="101"/>
      <c r="G77" s="101"/>
      <c r="H77" s="101"/>
      <c r="I77" s="101"/>
      <c r="J77" s="101"/>
      <c r="K77" s="101"/>
      <c r="L77" s="108"/>
      <c r="M77" s="108"/>
      <c r="N77" s="108"/>
      <c r="O77" s="108"/>
      <c r="P77" s="108"/>
      <c r="Q77" s="108"/>
      <c r="R77" s="56" t="s">
        <v>69</v>
      </c>
      <c r="S77" s="56" t="s">
        <v>179</v>
      </c>
      <c r="T77" s="56" t="s">
        <v>222</v>
      </c>
      <c r="U77" s="37">
        <v>1</v>
      </c>
      <c r="V77" s="81">
        <v>2</v>
      </c>
      <c r="W77" s="77">
        <v>2</v>
      </c>
      <c r="X77" s="75">
        <f t="shared" si="0"/>
        <v>1</v>
      </c>
      <c r="Y77" s="193"/>
      <c r="Z77" s="183" t="s">
        <v>354</v>
      </c>
      <c r="AA77" s="87" t="s">
        <v>107</v>
      </c>
      <c r="AB77" s="57" t="s">
        <v>109</v>
      </c>
    </row>
    <row r="78" spans="1:28" ht="72" x14ac:dyDescent="0.2">
      <c r="A78" s="210"/>
      <c r="B78" s="220"/>
      <c r="C78" s="213"/>
      <c r="D78" s="56">
        <v>4</v>
      </c>
      <c r="E78" s="55" t="s">
        <v>220</v>
      </c>
      <c r="F78" s="101"/>
      <c r="G78" s="101"/>
      <c r="H78" s="101"/>
      <c r="I78" s="101"/>
      <c r="J78" s="101"/>
      <c r="K78" s="101"/>
      <c r="L78" s="108"/>
      <c r="M78" s="108"/>
      <c r="N78" s="108"/>
      <c r="O78" s="108"/>
      <c r="P78" s="108"/>
      <c r="Q78" s="108"/>
      <c r="R78" s="56" t="s">
        <v>12</v>
      </c>
      <c r="S78" s="56" t="s">
        <v>179</v>
      </c>
      <c r="T78" s="56" t="s">
        <v>223</v>
      </c>
      <c r="U78" s="17">
        <v>1</v>
      </c>
      <c r="V78" s="81">
        <v>10</v>
      </c>
      <c r="W78" s="77">
        <v>10</v>
      </c>
      <c r="X78" s="75">
        <f t="shared" si="0"/>
        <v>1</v>
      </c>
      <c r="Y78" s="193"/>
      <c r="Z78" s="183" t="s">
        <v>355</v>
      </c>
      <c r="AA78" s="87" t="s">
        <v>107</v>
      </c>
      <c r="AB78" s="57" t="s">
        <v>109</v>
      </c>
    </row>
    <row r="79" spans="1:28" ht="108" x14ac:dyDescent="0.2">
      <c r="A79" s="210"/>
      <c r="B79" s="220"/>
      <c r="C79" s="213"/>
      <c r="D79" s="91">
        <v>5</v>
      </c>
      <c r="E79" s="55" t="s">
        <v>224</v>
      </c>
      <c r="F79" s="29"/>
      <c r="G79" s="29"/>
      <c r="H79" s="46"/>
      <c r="I79" s="101"/>
      <c r="J79" s="46"/>
      <c r="K79" s="46"/>
      <c r="L79" s="47"/>
      <c r="M79" s="108"/>
      <c r="N79" s="47"/>
      <c r="O79" s="47"/>
      <c r="P79" s="47"/>
      <c r="Q79" s="108"/>
      <c r="R79" s="56" t="s">
        <v>7</v>
      </c>
      <c r="S79" s="56" t="s">
        <v>186</v>
      </c>
      <c r="T79" s="56" t="s">
        <v>225</v>
      </c>
      <c r="U79" s="19">
        <v>3</v>
      </c>
      <c r="V79" s="81">
        <v>1</v>
      </c>
      <c r="W79" s="77">
        <v>3</v>
      </c>
      <c r="X79" s="75">
        <f t="shared" ref="X79:X82" si="2">+V79/W79</f>
        <v>0.33333333333333331</v>
      </c>
      <c r="Y79" s="193"/>
      <c r="Z79" s="183" t="s">
        <v>356</v>
      </c>
      <c r="AA79" s="87" t="s">
        <v>107</v>
      </c>
      <c r="AB79" s="57" t="s">
        <v>109</v>
      </c>
    </row>
    <row r="80" spans="1:28" ht="84" x14ac:dyDescent="0.2">
      <c r="A80" s="210"/>
      <c r="B80" s="220"/>
      <c r="C80" s="214"/>
      <c r="D80" s="65">
        <v>6</v>
      </c>
      <c r="E80" s="55" t="s">
        <v>204</v>
      </c>
      <c r="F80" s="96"/>
      <c r="G80" s="96"/>
      <c r="H80" s="96"/>
      <c r="I80" s="95"/>
      <c r="J80" s="96"/>
      <c r="K80" s="96"/>
      <c r="L80" s="95"/>
      <c r="M80" s="96"/>
      <c r="N80" s="96"/>
      <c r="O80" s="96"/>
      <c r="P80" s="96"/>
      <c r="Q80" s="96"/>
      <c r="R80" s="133" t="s">
        <v>194</v>
      </c>
      <c r="S80" s="133" t="s">
        <v>186</v>
      </c>
      <c r="T80" s="56" t="s">
        <v>205</v>
      </c>
      <c r="U80" s="129">
        <v>1</v>
      </c>
      <c r="V80" s="81">
        <v>3</v>
      </c>
      <c r="W80" s="77">
        <v>3</v>
      </c>
      <c r="X80" s="75">
        <f t="shared" si="2"/>
        <v>1</v>
      </c>
      <c r="Y80" s="193"/>
      <c r="Z80" s="187" t="s">
        <v>357</v>
      </c>
      <c r="AA80" s="87" t="s">
        <v>107</v>
      </c>
      <c r="AB80" s="57" t="s">
        <v>151</v>
      </c>
    </row>
    <row r="81" spans="1:28" ht="72.75" thickBot="1" x14ac:dyDescent="0.25">
      <c r="A81" s="210"/>
      <c r="B81" s="220"/>
      <c r="C81" s="212" t="s">
        <v>70</v>
      </c>
      <c r="D81" s="91">
        <v>1</v>
      </c>
      <c r="E81" s="55" t="s">
        <v>228</v>
      </c>
      <c r="F81" s="59"/>
      <c r="G81" s="59"/>
      <c r="H81" s="60"/>
      <c r="I81" s="59"/>
      <c r="J81" s="59"/>
      <c r="K81" s="60"/>
      <c r="L81" s="61"/>
      <c r="M81" s="61"/>
      <c r="N81" s="62"/>
      <c r="O81" s="61"/>
      <c r="P81" s="61"/>
      <c r="Q81" s="62"/>
      <c r="R81" s="70" t="s">
        <v>227</v>
      </c>
      <c r="S81" s="56" t="s">
        <v>186</v>
      </c>
      <c r="T81" s="63" t="s">
        <v>226</v>
      </c>
      <c r="U81" s="129">
        <v>1</v>
      </c>
      <c r="V81" s="106" t="s">
        <v>362</v>
      </c>
      <c r="W81" s="107" t="s">
        <v>362</v>
      </c>
      <c r="X81" s="75" t="e">
        <f t="shared" si="2"/>
        <v>#VALUE!</v>
      </c>
      <c r="Y81" s="193"/>
      <c r="Z81" s="185" t="s">
        <v>358</v>
      </c>
      <c r="AA81" s="87" t="s">
        <v>107</v>
      </c>
      <c r="AB81" s="57" t="s">
        <v>109</v>
      </c>
    </row>
    <row r="82" spans="1:28" ht="84.75" thickBot="1" x14ac:dyDescent="0.25">
      <c r="A82" s="237"/>
      <c r="B82" s="238"/>
      <c r="C82" s="239"/>
      <c r="D82" s="7">
        <v>2</v>
      </c>
      <c r="E82" s="189" t="s">
        <v>204</v>
      </c>
      <c r="F82" s="190"/>
      <c r="G82" s="190"/>
      <c r="H82" s="190"/>
      <c r="I82" s="191"/>
      <c r="J82" s="190"/>
      <c r="K82" s="190"/>
      <c r="L82" s="191"/>
      <c r="M82" s="190"/>
      <c r="N82" s="190"/>
      <c r="O82" s="190"/>
      <c r="P82" s="190"/>
      <c r="Q82" s="190"/>
      <c r="R82" s="70" t="s">
        <v>194</v>
      </c>
      <c r="S82" s="70" t="s">
        <v>186</v>
      </c>
      <c r="T82" s="7" t="s">
        <v>205</v>
      </c>
      <c r="U82" s="188">
        <v>1</v>
      </c>
      <c r="V82" s="82">
        <v>3</v>
      </c>
      <c r="W82" s="83">
        <v>3</v>
      </c>
      <c r="X82" s="186">
        <f t="shared" si="2"/>
        <v>1</v>
      </c>
      <c r="Y82" s="195"/>
      <c r="Z82" s="184" t="s">
        <v>357</v>
      </c>
      <c r="AA82" s="88" t="s">
        <v>107</v>
      </c>
      <c r="AB82" s="64" t="s">
        <v>151</v>
      </c>
    </row>
    <row r="86" spans="1:28" ht="14.25" x14ac:dyDescent="0.2">
      <c r="T86" s="226" t="s">
        <v>131</v>
      </c>
      <c r="U86" s="226"/>
      <c r="V86" s="226"/>
      <c r="W86" s="226"/>
      <c r="X86" s="226"/>
      <c r="Y86" s="74">
        <f>COUNTIF(Y4:Y82,"100%")</f>
        <v>0</v>
      </c>
    </row>
    <row r="87" spans="1:28" ht="14.25" x14ac:dyDescent="0.2">
      <c r="T87" s="226" t="s">
        <v>132</v>
      </c>
      <c r="U87" s="226"/>
      <c r="V87" s="226"/>
      <c r="W87" s="226"/>
      <c r="X87" s="226"/>
      <c r="Y87" s="73">
        <f>5-Y86</f>
        <v>5</v>
      </c>
    </row>
    <row r="88" spans="1:28" ht="14.25" x14ac:dyDescent="0.2">
      <c r="T88" s="226" t="s">
        <v>133</v>
      </c>
      <c r="U88" s="226"/>
      <c r="V88" s="226"/>
      <c r="W88" s="226"/>
      <c r="X88" s="226"/>
      <c r="Y88" s="73">
        <v>5</v>
      </c>
    </row>
    <row r="89" spans="1:28" ht="14.25" x14ac:dyDescent="0.2">
      <c r="T89" s="223" t="s">
        <v>125</v>
      </c>
      <c r="U89" s="224"/>
      <c r="V89" s="224"/>
      <c r="W89" s="224"/>
      <c r="X89" s="225"/>
      <c r="Y89" s="73">
        <f>COUNTIF(X5:X82,"100%")</f>
        <v>30</v>
      </c>
    </row>
    <row r="90" spans="1:28" ht="14.25" x14ac:dyDescent="0.2">
      <c r="T90" s="223" t="s">
        <v>124</v>
      </c>
      <c r="U90" s="224"/>
      <c r="V90" s="224"/>
      <c r="W90" s="224"/>
      <c r="X90" s="225"/>
      <c r="Y90" s="73">
        <f>COUNT(X5:X82)</f>
        <v>70</v>
      </c>
    </row>
    <row r="91" spans="1:28" ht="14.25" x14ac:dyDescent="0.2">
      <c r="T91" s="223" t="s">
        <v>123</v>
      </c>
      <c r="U91" s="224"/>
      <c r="V91" s="224"/>
      <c r="W91" s="224"/>
      <c r="X91" s="225"/>
      <c r="Y91" s="72">
        <f>Y89/Y90</f>
        <v>0.42857142857142855</v>
      </c>
    </row>
    <row r="92" spans="1:28" ht="14.25" x14ac:dyDescent="0.2">
      <c r="T92" s="226" t="s">
        <v>135</v>
      </c>
      <c r="U92" s="226"/>
      <c r="V92" s="226"/>
      <c r="W92" s="226"/>
      <c r="X92" s="226"/>
      <c r="Y92" s="72" t="e">
        <f>(X5+X6+X94+X7+X9+X10+X11+X14+X15+X17+#REF!+X18+X23+#REF!+X27+X29+X30+X31+X32+#REF!+#REF!+X41+X42+#REF!+X48+X49+#REF!+X57+X61+#REF!+X62+X64+X65+X67+#REF!+X68+X72+X73+X75+X76+X77+X78+#REF!+X80+X82)/48</f>
        <v>#REF!</v>
      </c>
    </row>
    <row r="93" spans="1:28" ht="14.25" x14ac:dyDescent="0.2">
      <c r="T93" s="226" t="s">
        <v>122</v>
      </c>
      <c r="U93" s="226"/>
      <c r="V93" s="226"/>
      <c r="W93" s="226"/>
      <c r="X93" s="226"/>
      <c r="Y93" s="72" t="e">
        <f>(Y5+Y27+Y49+Y65+Y68)/5</f>
        <v>#DIV/0!</v>
      </c>
    </row>
    <row r="101" spans="13:13" x14ac:dyDescent="0.2">
      <c r="M101" s="3">
        <f>COUNTIF(M4:M99,"100%")</f>
        <v>0</v>
      </c>
    </row>
  </sheetData>
  <mergeCells count="66">
    <mergeCell ref="B1:AB1"/>
    <mergeCell ref="AA2:AB2"/>
    <mergeCell ref="V3:Z3"/>
    <mergeCell ref="V2:Z2"/>
    <mergeCell ref="B6:B17"/>
    <mergeCell ref="C6:C14"/>
    <mergeCell ref="C15:C17"/>
    <mergeCell ref="R11:R12"/>
    <mergeCell ref="Y5:Y25"/>
    <mergeCell ref="T2:T4"/>
    <mergeCell ref="U2:U4"/>
    <mergeCell ref="S2:S4"/>
    <mergeCell ref="B22:B23"/>
    <mergeCell ref="B24:B26"/>
    <mergeCell ref="C24:C26"/>
    <mergeCell ref="R2:R4"/>
    <mergeCell ref="D3:D4"/>
    <mergeCell ref="E3:E4"/>
    <mergeCell ref="F3:Q3"/>
    <mergeCell ref="C44:C45"/>
    <mergeCell ref="B33:B40"/>
    <mergeCell ref="A2:A4"/>
    <mergeCell ref="B2:B4"/>
    <mergeCell ref="C2:C4"/>
    <mergeCell ref="D2:Q2"/>
    <mergeCell ref="A68:A82"/>
    <mergeCell ref="B68:B82"/>
    <mergeCell ref="C68:C72"/>
    <mergeCell ref="C75:C80"/>
    <mergeCell ref="A49:A64"/>
    <mergeCell ref="B57:B61"/>
    <mergeCell ref="C57:C61"/>
    <mergeCell ref="B62:B64"/>
    <mergeCell ref="C73:C74"/>
    <mergeCell ref="C81:C82"/>
    <mergeCell ref="C62:C64"/>
    <mergeCell ref="B52:B56"/>
    <mergeCell ref="C52:C56"/>
    <mergeCell ref="A65:A67"/>
    <mergeCell ref="B49:B51"/>
    <mergeCell ref="B65:B66"/>
    <mergeCell ref="T90:X90"/>
    <mergeCell ref="Y49:Y64"/>
    <mergeCell ref="T91:X91"/>
    <mergeCell ref="T93:X93"/>
    <mergeCell ref="T92:X92"/>
    <mergeCell ref="Y65:Y67"/>
    <mergeCell ref="Y68:Y82"/>
    <mergeCell ref="T86:X86"/>
    <mergeCell ref="T87:X87"/>
    <mergeCell ref="T88:X88"/>
    <mergeCell ref="T89:X89"/>
    <mergeCell ref="A27:A48"/>
    <mergeCell ref="C41:C43"/>
    <mergeCell ref="B18:B21"/>
    <mergeCell ref="C18:C23"/>
    <mergeCell ref="Y27:Y48"/>
    <mergeCell ref="A5:A25"/>
    <mergeCell ref="B27:B29"/>
    <mergeCell ref="C27:C29"/>
    <mergeCell ref="B30:B32"/>
    <mergeCell ref="C30:C32"/>
    <mergeCell ref="B41:B48"/>
    <mergeCell ref="C46:C48"/>
    <mergeCell ref="C33:C38"/>
    <mergeCell ref="C39:C4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Marzo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cp:lastPrinted>2017-02-14T13:23:46Z</cp:lastPrinted>
  <dcterms:created xsi:type="dcterms:W3CDTF">2016-05-18T14:48:35Z</dcterms:created>
  <dcterms:modified xsi:type="dcterms:W3CDTF">2018-09-26T15:05:37Z</dcterms:modified>
</cp:coreProperties>
</file>