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2285" windowHeight="7110"/>
  </bookViews>
  <sheets>
    <sheet name="Seguimiento Junio 2018" sheetId="3"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3" l="1"/>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E38" i="3" l="1"/>
  <c r="X24" i="3" l="1"/>
  <c r="X22" i="3" l="1"/>
  <c r="X28" i="3" l="1"/>
  <c r="X19" i="3"/>
  <c r="X20" i="3"/>
  <c r="X21" i="3"/>
  <c r="X35" i="3" l="1"/>
  <c r="X36" i="3"/>
  <c r="X37" i="3"/>
  <c r="X60" i="3" l="1"/>
  <c r="X39" i="3"/>
  <c r="X40" i="3"/>
  <c r="X16" i="3"/>
  <c r="X50" i="3"/>
  <c r="X51" i="3"/>
  <c r="X56" i="3"/>
  <c r="X38" i="3"/>
  <c r="X62" i="3"/>
  <c r="X63" i="3"/>
  <c r="X64" i="3"/>
  <c r="X65" i="3"/>
  <c r="X66" i="3"/>
  <c r="X67" i="3"/>
  <c r="X68" i="3"/>
  <c r="X69" i="3"/>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X29" i="3"/>
  <c r="X30" i="3"/>
  <c r="X31" i="3"/>
  <c r="X32" i="3"/>
  <c r="X33" i="3"/>
  <c r="X34" i="3"/>
  <c r="X41" i="3"/>
  <c r="X42" i="3"/>
  <c r="X43" i="3"/>
  <c r="X44" i="3"/>
  <c r="X45" i="3"/>
  <c r="X46" i="3"/>
  <c r="X47" i="3"/>
  <c r="X48" i="3"/>
  <c r="X49" i="3"/>
  <c r="X52" i="3"/>
  <c r="X53" i="3"/>
  <c r="X54" i="3"/>
  <c r="X55" i="3"/>
  <c r="X57" i="3"/>
  <c r="X58" i="3"/>
  <c r="X59" i="3"/>
  <c r="M101" i="3"/>
  <c r="X5" i="3"/>
  <c r="Y68" i="3" l="1"/>
  <c r="Y49" i="3"/>
  <c r="Y27" i="3"/>
  <c r="Y92" i="3"/>
  <c r="Y89" i="3"/>
  <c r="Y90" i="3"/>
  <c r="Y5" i="3"/>
  <c r="Y65" i="3"/>
  <c r="Y91" i="3" l="1"/>
  <c r="Y93" i="3"/>
  <c r="Y86" i="3"/>
  <c r="Y87" i="3" s="1"/>
</calcChain>
</file>

<file path=xl/comments1.xml><?xml version="1.0" encoding="utf-8"?>
<comments xmlns="http://schemas.openxmlformats.org/spreadsheetml/2006/main">
  <authors>
    <author>Dennys Downs Livingston</author>
  </authors>
  <commentList>
    <comment ref="AH4" authorId="0">
      <text>
        <r>
          <rPr>
            <sz val="9"/>
            <color indexed="81"/>
            <rFont val="Tahoma"/>
            <family val="2"/>
          </rPr>
          <t xml:space="preserve">Lidera la ejecución  actividades, reposta el avance del indicador y realiza el análisis del avance logrado
</t>
        </r>
      </text>
    </comment>
    <comment ref="AI4" authorId="0">
      <text>
        <r>
          <rPr>
            <sz val="9"/>
            <color indexed="81"/>
            <rFont val="Tahoma"/>
            <family val="2"/>
          </rPr>
          <t>Desarrollan la actividades</t>
        </r>
      </text>
    </comment>
  </commentList>
</comments>
</file>

<file path=xl/sharedStrings.xml><?xml version="1.0" encoding="utf-8"?>
<sst xmlns="http://schemas.openxmlformats.org/spreadsheetml/2006/main" count="815" uniqueCount="425">
  <si>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</si>
  <si>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</si>
  <si>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</si>
  <si>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</si>
  <si>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</si>
  <si>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</si>
  <si>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</si>
  <si>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</si>
  <si>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</si>
  <si>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</si>
  <si>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</si>
  <si>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</si>
  <si>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</si>
  <si>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</si>
  <si>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</si>
  <si>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</si>
  <si>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</si>
  <si>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</si>
  <si>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</si>
  <si>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</si>
  <si>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</si>
  <si>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</si>
  <si>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</si>
  <si>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</si>
  <si>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</si>
  <si>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</si>
  <si>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</si>
  <si>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</si>
  <si>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</si>
  <si>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</si>
  <si>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</si>
  <si>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</si>
  <si>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</si>
  <si>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</si>
  <si>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</si>
  <si>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</si>
  <si>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</si>
  <si>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</si>
  <si>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</si>
  <si>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</si>
  <si>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</si>
  <si>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</si>
  <si>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</si>
  <si>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</si>
  <si>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</si>
  <si>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</si>
  <si>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</si>
  <si>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</si>
  <si>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</si>
  <si>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</si>
  <si>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</si>
  <si>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</si>
  <si>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</si>
  <si>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</si>
  <si>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</si>
  <si>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</si>
  <si>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</si>
  <si>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</si>
  <si>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</si>
  <si>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</si>
  <si>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</si>
  <si>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</si>
  <si>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</si>
  <si>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</si>
  <si>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</si>
  <si>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</si>
  <si>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</si>
  <si>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</si>
  <si>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</si>
  <si>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</si>
  <si>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</si>
  <si>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</si>
  <si>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</si>
  <si>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</si>
  <si>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</si>
  <si>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</si>
  <si>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</si>
  <si>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</si>
  <si>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</si>
  <si>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</si>
  <si>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</si>
  <si>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</si>
  <si>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</si>
  <si>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</si>
  <si>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</si>
  <si>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</si>
  <si>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</si>
  <si>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</si>
  <si>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</si>
  <si>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</si>
  <si>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</si>
  <si>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</si>
  <si>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</si>
  <si>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</si>
  <si>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</si>
  <si>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</si>
  <si>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</si>
  <si>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</si>
  <si>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</si>
  <si>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</si>
  <si>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</si>
  <si>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</si>
  <si>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</si>
  <si>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</si>
  <si>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</si>
  <si>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</si>
  <si>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</si>
  <si>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</si>
  <si>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</si>
  <si>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</si>
  <si>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</si>
  <si>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</si>
  <si>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</si>
  <si>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</si>
  <si>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</si>
  <si>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</si>
  <si>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</si>
  <si>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</si>
  <si>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</si>
  <si>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</si>
  <si>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</si>
  <si>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</si>
  <si>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</si>
  <si>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</si>
  <si>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</si>
  <si>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</si>
  <si>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</si>
  <si>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</si>
  <si>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</si>
  <si>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</si>
  <si>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</si>
  <si>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</si>
  <si>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</si>
  <si>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</si>
  <si>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</si>
  <si>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</si>
  <si>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</si>
  <si>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</si>
  <si>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</si>
  <si>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</si>
  <si>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</si>
  <si>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</si>
  <si>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</si>
  <si>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</si>
  <si>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</si>
  <si>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</si>
  <si>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</si>
  <si>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</si>
  <si>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</si>
  <si>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</si>
  <si>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</si>
  <si>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</si>
  <si>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</si>
  <si>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</si>
  <si>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</si>
  <si>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</si>
  <si>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</si>
  <si>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</si>
  <si>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</si>
  <si>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</si>
  <si>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</si>
  <si>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</si>
  <si>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</si>
  <si>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</si>
  <si>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</si>
  <si>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</si>
  <si>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</si>
  <si>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</si>
  <si>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</si>
  <si>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</si>
  <si>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</si>
  <si>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</si>
  <si>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</si>
  <si>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</si>
  <si>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</si>
  <si>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</si>
  <si>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</si>
  <si>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</si>
  <si>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</si>
  <si>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</si>
  <si>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</si>
  <si>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</si>
  <si>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</si>
  <si>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</si>
  <si>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</si>
  <si>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</si>
  <si>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</si>
  <si>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</si>
  <si>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</si>
  <si>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</si>
  <si>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</si>
  <si>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</si>
  <si>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</si>
  <si>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</si>
  <si>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</si>
  <si>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</si>
  <si>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</si>
  <si>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</si>
  <si>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</si>
  <si>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</si>
  <si>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</si>
  <si>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</si>
  <si>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</si>
  <si>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</si>
  <si>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</si>
  <si>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</si>
  <si>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</si>
  <si>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</si>
  <si>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</si>
  <si>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</si>
  <si>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</si>
  <si>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</si>
  <si>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</si>
  <si>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</si>
  <si>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</si>
  <si>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</si>
  <si>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</si>
  <si>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</si>
  <si>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</si>
  <si>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</si>
  <si>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</si>
  <si>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</si>
  <si>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</si>
  <si>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</si>
  <si>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</si>
  <si>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</si>
  <si>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</si>
  <si>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</si>
  <si>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</si>
  <si>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</si>
  <si>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</si>
  <si>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</si>
  <si>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</si>
  <si>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</si>
  <si>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</si>
  <si>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</si>
  <si>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</si>
  <si>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</si>
  <si>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</si>
  <si>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</si>
  <si>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</si>
  <si>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</si>
  <si>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</si>
  <si>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</si>
  <si>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</si>
  <si>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</si>
  <si>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</si>
  <si>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</si>
  <si>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</si>
  <si>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</si>
  <si>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</si>
  <si>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</si>
  <si>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</si>
  <si>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</si>
  <si>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</si>
  <si>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</si>
  <si>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</si>
  <si>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</si>
  <si>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</si>
  <si>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</si>
  <si>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</si>
  <si>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</si>
  <si>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</si>
  <si>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</si>
  <si>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</si>
  <si>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</si>
  <si>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</si>
  <si>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</si>
  <si>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</si>
  <si>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</si>
  <si>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</si>
  <si>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</si>
  <si>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</si>
  <si>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</si>
  <si>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</si>
  <si>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</si>
  <si>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</si>
  <si>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</si>
  <si>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</si>
  <si>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</si>
  <si>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</si>
  <si>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</si>
  <si>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</si>
  <si>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</si>
  <si>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</si>
  <si>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</si>
  <si>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</si>
  <si>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</si>
  <si>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</si>
  <si>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</si>
  <si>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</si>
  <si>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</si>
  <si>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</si>
  <si>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</si>
  <si>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</si>
  <si>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</si>
  <si>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</si>
  <si>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</si>
  <si>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</si>
  <si>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</si>
  <si>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</si>
  <si>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</si>
  <si>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</si>
  <si>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</si>
  <si>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</si>
  <si>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</si>
  <si>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</si>
  <si>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</si>
  <si>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</si>
  <si>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</si>
  <si>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</si>
  <si>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</si>
  <si>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En atención a los requerimientos: El Informe de Gestión, Informe Trimestral de Austeridad y eficiencia del Gasto Público Período,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</si>
  <si>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adopto el Plan de Adquisiciones a travez de la Resolución No. 019 del 31 de enero de 2018.</t>
  </si>
  <si>
    <t>En el primer trimestre se logro un 72% de la ejecución del Plan Anual de Adquisiciones.</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</si>
  <si>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</si>
  <si>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</si>
  <si>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</si>
  <si>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</si>
  <si>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</si>
  <si>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</si>
  <si>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</si>
  <si>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</si>
  <si>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</si>
  <si>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En atención a los requerimientos: El Informe de Gestión, Informe Avance de cumplimiento del Plan de Mejoramiento vigencia 2016 AGR,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</si>
  <si>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presentaron tres (3) demandas en el trimestre evaluado, las mismas fueron contestadas y se les esta realizando un monitoreo permanente</t>
  </si>
  <si>
    <t>En atención a los requerimientos: El Informe de Gestión y el Informe Pormenorizado del Estado del Control Interno se atendieron oportunamente en el termino solicitado. El Informe Avance de cumplimiento Plan de Mejoramiento Auditorias Internas de Gestión, fue atendido fuera del termino otorgado debido a las falta de personal y multiples ocupaciones que impidieron la entrega oportuna del mismo</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</si>
  <si>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</si>
  <si>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</si>
  <si>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</si>
  <si>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</si>
  <si>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</si>
  <si>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</si>
  <si>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</si>
  <si>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</si>
  <si>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Los planes de mejoramiento suscritos en la vigencia 2017, han sido evaluadas en las fases de ejecución de las  auditorias regulares desarrolladas hasta la fecha de corte.</t>
  </si>
  <si>
    <t>Este se elaborara en el segundo semestre.</t>
  </si>
  <si>
    <t>Esta en elaboración teniendo plazo hasta el 30 de julio para su presentación ante los entes de control politico.</t>
  </si>
  <si>
    <t>A 31 de marzo estaban programados (5) cinco requerimientos de los cuales se entregaron todos</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</si>
  <si>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</si>
  <si>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</si>
  <si>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</si>
  <si>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</si>
  <si>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</si>
  <si>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</si>
  <si>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</si>
  <si>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</si>
  <si>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</si>
  <si>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</si>
  <si>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</si>
  <si>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</si>
  <si>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</si>
  <si>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</si>
  <si>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</si>
  <si>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</si>
  <si>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</si>
  <si>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</si>
  <si>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</si>
  <si>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Se atendieron los  requerimientos solicitados.</t>
  </si>
  <si>
    <t>No aplica por cuanto  durante el periodo no se ha iniciado proceso coactivo alguno</t>
  </si>
  <si>
    <t>SEGUIMIENTO 1</t>
  </si>
  <si>
    <t>TRIMESTRE 1 (Enero - Marzo)</t>
  </si>
  <si>
    <t>SEGUIMIENTO 2</t>
  </si>
  <si>
    <t>TRIMESTRE 2 (Abril - Junio)</t>
  </si>
  <si>
    <t>Actividad cumplida el trimestre anterior</t>
  </si>
  <si>
    <t xml:space="preserve">En atención a los requerimientos solicitados en el trimestre: El Informe de Gestión y el Informe  pormenorizado del estado del Control Interno  se atendieron opotunamente en el termino solicitado. </t>
  </si>
  <si>
    <t>La ejecución presupuestal del segundo trimestre del 2018, alcanzó un porcentaje del 18%.</t>
  </si>
  <si>
    <t>16 de los 25 funcionarios de planta de la entidad recibieron capacitaciones en temas contemplados en el PIC%</t>
  </si>
  <si>
    <t xml:space="preserve">Como se indico en el trimestre anterior, esta actividad esta programada para el tercer trimestre y se encuentra en etapa de planeacion. </t>
  </si>
  <si>
    <t xml:space="preserve">Como se indico en el seguimiento anterior esta actividad esta programada para el tercer trimestre y se encuentra en etapa de planeacion. </t>
  </si>
  <si>
    <t>Se solicitaron tres apoyos economicos para el pago de matriculas de hijos de funcionarios de la entidad los cuales fueron atendidos oportumnamente.</t>
  </si>
  <si>
    <t>Se concedio una prorroga para la entrega del estudio de capacidad de carga que en la actualidad se encuentra en ejecucion, su entrega esta programada para el tercer trimestre.</t>
  </si>
  <si>
    <t>Se concedio una prorroga para la entrega del estudio de capacidad de carga que en la actualidad se encuentra en ejecucion, su entrega esta programada para el tercer trimestre y por consiguiente la socializacion se efectuara en el tercer trimestre.</t>
  </si>
  <si>
    <t>En atención a los requerimientos realizados durante el trimestre que fueron: Seguimiento de Riesgos de Proceso y Anticorrupción, Seguimiento Actividades Plan de Acción Gobierno en Línea, Informe Trimestral de austeridad y eficiencia del gasto público Período, Auditoria de evaluación a la gestión del proceso de Adquisición de Bienes y Servicios (contratación Administrativa), período evaluado vigencia 2017. Y Auditoria de evaluación de la gestión del proceso Gestión Financiera, período evaluado vigencia 2017. Todos fueron atendidos oportunamente</t>
  </si>
  <si>
    <t>Debido a los terminos legales y aras de garantizar el debido proceso el proceso administrativo que se aperturo estara siendo fallado en el tercer trimestre.</t>
  </si>
  <si>
    <t>Como se indico en el primer seguimiento, el Diagnóstico de la Gestión Documental de la entidad, se encuentra programada para el tercer trimestre.</t>
  </si>
  <si>
    <t>Como se indico en el primer seguimiento, la actualizacion del documento PINAR, se encuentra programada para el tercer trimestre.</t>
  </si>
  <si>
    <t>Durante el trimestre evaluado no se han presentado nuevas demandas en contra de la entidad, se vienen tramitando juricamentede acuerdo a los procedimientos legales las demandas presentadas en el trimestre anterior</t>
  </si>
  <si>
    <t>N/A</t>
  </si>
  <si>
    <t>Dentro del periodo no fueron  elaborados mandamientos de pago, toda vez que no se han iniciado procesos de cobro coactivo</t>
  </si>
  <si>
    <t>Los requerimientos solicitados a la dependencia como :  Seguimiento de Actividades Plan Anticorrupción, Seguimiento de Riesgos de Proceso y Anticorrupción,   Auditoria de evaluación de la gestión del proceso  de Jurisdicción Coactiva vigencia 2017 hasta mayo 31 de 2018, fueron atendidos en su oportunidad</t>
  </si>
  <si>
    <t>De acuerdo al requerimientos como el Informe de seguimiento  y evaluación del Plan Anticorrupción y de Atención al Ciudadano  fue atendido en el termino solicitado</t>
  </si>
  <si>
    <t>En cumplimiento al Plan de Acción formulado para la vigencia 2018, durante este trimestre (Abril, Mayo y Junio) se desarrollaron las siguientes actividades estratégicas: Se diseñaron y publicaron Ecards promocionales de las actividades, talleres y diplomados organizados por la Contraloría, además se redactaron y publicaron cinco (05) boletines de prensa a través de los cuales se socializaron todas las gestiones y actividades de la entidad, siendo publicadas (algunas) en medios de comunicación locales. De igual manera se realizaron publicaciones en redes sociales, estas relacionadas a distintas actividades y proyectos como el de las Contralorías Escolares, las jornadas de capacitación y las actividades internas relacionadas al programa de Salud y Seguridad en el trabajo. De otra parte se realizó la producción audiovisual de micro videos que fueron publicados en redes sociales sobre las actividades relacionadas al proyecto de Contralorías Escolares.</t>
  </si>
  <si>
    <t>En el mes de abril fue realizado el seguimiento al plan de acción vigencia 2018 segundo trimestre y el informe semestral  entregado ala alta Dirección con los avances de cada uno de los indicadores</t>
  </si>
  <si>
    <t>La preauditoria fue realizada por parte del equipo Auditor de INCONTEC a cada uno de los procesos, el informe reposa en la Alta Dirección despues de ser socializado a cada uno de los lideres de proceso para realizar los respectivos ajustes teniendo en cuenta que la Auditoria será realizada en el mes de julio.</t>
  </si>
  <si>
    <t>En el trimestre se radicaron en la entidad diez (10) Derechos de Petición los cuales fueron respondidos oportunamente</t>
  </si>
  <si>
    <t>Actividad cumplida y reportada en el trimestre anterior.</t>
  </si>
  <si>
    <t xml:space="preserve">Se realizó la auditoría a los  procesos de Adquisición de Bienes y Servicios y Gestión Financiera de acuerdo a lo programado. </t>
  </si>
  <si>
    <t xml:space="preserve">De acuerdo al progrma anual de auditorías internas, durante el segundo trimestre de 2018,no se tiene programada auditorias  internas de calidad. </t>
  </si>
  <si>
    <t>La evaluación correspondiente al primer semestre de 2018, de acuerdo a lo programado debe reportarse en el próximo trimestre.</t>
  </si>
  <si>
    <t>En el mes de mayo se realizó el seguimiento y evaluación del Plan Anticorrupción y de Atención al Ciudadano, correspondiente al período comprendido entre el 01 de enero al 30 de abril de 2018.</t>
  </si>
  <si>
    <t xml:space="preserve">En el mes de abril de 2018, se dio respuesta al requerimiento realizado por la Dependencia de Planeación, relacionado con el avance de las actividades del Plan de Acción, correspondientes al primer trimestre de la vigencia. </t>
  </si>
  <si>
    <t>Durante el segundo trimestre de 2018, se ejecuto el 40% de el PAC constituido para el año 2018</t>
  </si>
  <si>
    <t>Durante el segundo trimestre se efectuo el seguimiento al PAC programado para los meses de abril, mayo y junio y se efectuaron las diferentes modificaciones a las hubo lugar.</t>
  </si>
  <si>
    <t>En el año 2018 a 1 de enero se realizo la transicion al nuevo marco normativo y el proceso de adoptacion, durante el segundo trimestre de 2018 se elaboraron los balance de los meses de enero, febrero, marzo, abril y mayo. Toda vez que fue un proceso muy dispendioso y hasta el cuarto mes se obtuvieron saldos iniciales bajo NICPS.</t>
  </si>
  <si>
    <t>En el año 2018 a 1 de enero se realizo la transicion al nuevo marco normativo y el proceso de adoptacion, durante el segundo trimestre de 2018 se elaboraron los Estados de Situacion Financiera, economica y social de los meses de enero, febrero, marzo, abril y mayo. Toda vez que fue un proceso muy dispendioso y hasta el cuarto mes se obtuvieron saldos iniciales bajo NICPS.</t>
  </si>
  <si>
    <t>Durante el segundo trimestre de 2018 al obtener los saldos iniciales en la adopcion de nuevo marco normativo NICPS la sociedad Sistema Aries por medio del software contable realizó el primer Demo el cual fue realizado con la infomacion con corte 30 de marzo de 2018. Estamos pendiente por realizar el segundo demo al terminarl primer semestre del año.</t>
  </si>
  <si>
    <t>Durante el segundo trimestre del año 2018, se presento ante la Gobernacion Departamental de San Andres isla, dos infrmes de CGN, uno de ellos corrreponde a los saldo iniciales despues de la transicion y el movimeinto del primer trimestre del año 2018.</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</si>
  <si>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Informe pormenorizado del estado del Control Interno (Cuatrimestral), Auditoria de evaluación a la gestión del proceso de Adquisición de Bienes y Servicios (contratación Administrativa), período evaluado vigencia 2017, Auditoria de evaluación de la gestión del proceso  Gestión Financiera, período evaluado vigencia 2017 todos fueron atendidos en el termino</t>
  </si>
  <si>
    <t>Actividades programadas para el segundo semestre de 2018</t>
  </si>
  <si>
    <t>Se aplica matriz de seguimiento cumplimiento  Ley 1712 de 2014, Decreto 103 de 2015 y Resolucion  MinTIC 3564 de 2015 correspondiente al perido enero - abril de 2018 a través del cual se verifica que la información basica y/o minima obligatoria de acuerdo con las normas anteriormente citadas, se encuentre publicada y actualizada en el sitio web de la Contraloria.</t>
  </si>
  <si>
    <t>Fueron aperturadas tres (03) indagaciones preliminares durante el periodo</t>
  </si>
  <si>
    <t>Fueron proferidos siete (07) autos de imputación dentro de los términos de ley</t>
  </si>
  <si>
    <t>Fue proferido un (1) fallo con Responsabilidad Fiscal, el cual aun no ha se ha ejecuturiado</t>
  </si>
  <si>
    <t>Fue proferido un auto de cese y archivo, dentro del periodo</t>
  </si>
  <si>
    <t>Fue elaborado el documento  conforme lo anotado</t>
  </si>
  <si>
    <t>Los requerimientos solicitados a la dependencia como :  Seguimiento de Actividades Plan Anticorrupción, Seguimiento de Riesgos de Proceso y Anticorrupción,  Auditoria Interna de evaluación de la gestión del proceso  de Responsabilidad Fiscal vigencia 2017 hasta mayo 31 de 2018, fueron atendidos en su oportunidad</t>
  </si>
  <si>
    <t>esta actividad se desarrollo desde el primer trimestre.</t>
  </si>
  <si>
    <t>Fueron desarrolladas las dos mesas preparatorias de rendición de cuentas programadas en trimestre anterior.</t>
  </si>
  <si>
    <t>Fueron desarrolladas las dos Audiencias  de rendición de cuentas programadas enel trimestre anterior.</t>
  </si>
  <si>
    <t>Los reconocimientos fueron realizados en trimestre anterior</t>
  </si>
  <si>
    <t>Esta actividad se desarrollo desde el primer trimestre.</t>
  </si>
  <si>
    <t>Se desarrollaron  las cuatro (04) actividades programadas en el trimestre.</t>
  </si>
  <si>
    <t>Se realizó un informe cuatrimestral de la percepcion ciudadana frente  a las actividades y servicios prestado por la entidad  con corte a abil. El Siguiente Informe de seguimiento cuatrimestral se debe realizar con corte a 31 de Agosto.</t>
  </si>
  <si>
    <t>Durante el trimestre hubieron  5 requerimientos que fueron respondidos oportunamente asi: planeacion 3,  Control Interno 2.</t>
  </si>
  <si>
    <t xml:space="preserve">El inventario de denucnias radicadas en esta vigencia ascienden a trece (13) cuatro (04) del primer Trimestre y nueve (09) de este, siendo resueltos ocho (08) de ellos en el segunto trimestre. </t>
  </si>
  <si>
    <t>Fueron invitados 1280 personas asistiendo1180 que fueron los efectivamente capacitados.</t>
  </si>
  <si>
    <t>A culminar en el segundo trimestre estaba programado a culminar cinco (05) procesos auditores, habiendose termminado con comunicación de informes definitivos.</t>
  </si>
  <si>
    <t>Este se elabora en el segundo semestre.</t>
  </si>
  <si>
    <t>A 30 de Junio estaban programados (5) cinco requerimientos de los cuales se entregaron todos</t>
  </si>
  <si>
    <t>Durante el 2do trimestre del año 2018 se realizo el ESFA (Estado de situacion financiera de apertura) que correponde a la transicion al nuevo marco normativo NICPS partiendo desde saldos de final año 2017 y realizando los diferentes ajustes a la nueva norma y obteniendo saldos iniciales bajo normas internacionales, para realizar este proceso se conto on la asesoria de Sr. Andres Felipe Cardona.</t>
  </si>
  <si>
    <t>Este se elaborara en el segundo trimestre.</t>
  </si>
  <si>
    <t>El Plan de Trabajo Anual en Seguridad y Salud en el Trabajo fue Elaborado, socializado y adoptado mediante la Resolución No. 073 del 05 de marzo de 2018</t>
  </si>
  <si>
    <t>Esta actividad fue cumplida en el primer trimestre, mediante resolucion.</t>
  </si>
  <si>
    <t xml:space="preserve">Durante el segundo trimestre se contrataron-ejecuto plan de compras y servicios por valor de $ 81.486.721  que corresponde a $ 7.213.600 por concepto de Materiales  y suministros, $ 7.700.000 por concepto de mantenimiento aires acondicionados, $ 9.700.000 por concepto de Fumigaciones, $36.053.334 por concepto de Capacitaciones y $ 20.819.787 por concepto de Bienestar social. cabe aclarar  quedurante el segundo semestrese presento una disminucion del valor ejecutado en el primer trimestre , esto debido a que una de las contrataciones llevadas a cabo en el primer trimestre  fue liquidad de mutuo acuerdo  lo que abligo a liberar los recursos qe se tenia planificado para este rubro, dicho contrata era con el  con el  Instituto Tecnico Moderno de Cartagena por valor de $92.500.000.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</si>
</sst>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11"/>
      <name val="Calibri"/>
      <family val="2"/>
    </font>
  </fonts>
  <fills count="1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34998626667073579"/>
        <bgColor indexed="64"/>
      </patternFill>
    </fill>
  </fills>
  <borders count="4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63">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2" borderId="8" xfId="0" applyFont="1" applyFill="1" applyBorder="1" applyAlignment="1">
      <alignment vertical="center" wrapText="1"/>
    </xf>
    <xf numFmtId="14" fontId="8" fillId="12" borderId="8" xfId="0" applyNumberFormat="1" applyFont="1" applyFill="1" applyBorder="1" applyAlignment="1">
      <alignment horizontal="center" vertical="center" wrapText="1"/>
    </xf>
    <xf numFmtId="0" fontId="7" fillId="12" borderId="7" xfId="0" applyFont="1" applyFill="1" applyBorder="1" applyAlignment="1">
      <alignment vertical="center" wrapText="1"/>
    </xf>
    <xf numFmtId="0" fontId="7" fillId="12"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2" borderId="7" xfId="0" applyFont="1" applyFill="1" applyBorder="1" applyAlignment="1">
      <alignment horizontal="justify" vertical="center" wrapText="1"/>
    </xf>
    <xf numFmtId="14" fontId="10" fillId="12"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2" borderId="7" xfId="0" applyFont="1" applyFill="1" applyBorder="1"/>
    <xf numFmtId="1" fontId="7" fillId="8" borderId="41"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2" borderId="7" xfId="0" applyNumberFormat="1" applyFont="1" applyFill="1" applyBorder="1" applyAlignment="1">
      <alignment horizontal="center" vertical="center" wrapText="1"/>
    </xf>
    <xf numFmtId="14" fontId="8" fillId="12" borderId="7" xfId="0" applyNumberFormat="1" applyFont="1" applyFill="1" applyBorder="1" applyAlignment="1">
      <alignment vertical="center" wrapText="1"/>
    </xf>
    <xf numFmtId="0" fontId="7" fillId="12"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2" borderId="3" xfId="0" applyFont="1" applyFill="1" applyBorder="1" applyAlignment="1">
      <alignment horizontal="left" vertical="center" wrapText="1"/>
    </xf>
    <xf numFmtId="0" fontId="7" fillId="12" borderId="8" xfId="0" applyFont="1" applyFill="1" applyBorder="1" applyAlignment="1">
      <alignment horizontal="left" vertical="center" wrapText="1"/>
    </xf>
    <xf numFmtId="14" fontId="8" fillId="12"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2" borderId="7" xfId="0" applyFont="1" applyFill="1" applyBorder="1" applyAlignment="1">
      <alignment horizontal="left" vertical="center" wrapText="1"/>
    </xf>
    <xf numFmtId="14" fontId="10" fillId="12"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44"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0" fontId="7" fillId="3" borderId="8"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11" borderId="45" xfId="0" applyFont="1" applyFill="1" applyBorder="1" applyAlignment="1">
      <alignment horizontal="center" vertical="center" wrapText="1"/>
    </xf>
    <xf numFmtId="0" fontId="5" fillId="11" borderId="11" xfId="0" applyFont="1" applyFill="1" applyBorder="1" applyAlignment="1">
      <alignment horizontal="center" vertical="center" wrapText="1"/>
    </xf>
    <xf numFmtId="9" fontId="7" fillId="8" borderId="16" xfId="1" applyFont="1" applyFill="1" applyBorder="1" applyAlignment="1">
      <alignment horizontal="center"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9" fontId="7" fillId="8" borderId="1" xfId="0" applyNumberFormat="1" applyFont="1" applyFill="1" applyBorder="1" applyAlignment="1">
      <alignment horizontal="left" vertical="center" wrapText="1"/>
    </xf>
    <xf numFmtId="9" fontId="7" fillId="3" borderId="1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2" borderId="11" xfId="0" applyFont="1" applyFill="1" applyBorder="1" applyAlignment="1">
      <alignment vertical="center" wrapText="1"/>
    </xf>
    <xf numFmtId="14" fontId="8" fillId="12" borderId="16" xfId="0" applyNumberFormat="1" applyFont="1" applyFill="1" applyBorder="1" applyAlignment="1">
      <alignment horizontal="center" vertical="center" wrapText="1"/>
    </xf>
    <xf numFmtId="9" fontId="9" fillId="8" borderId="44" xfId="0" applyNumberFormat="1" applyFont="1" applyFill="1" applyBorder="1" applyAlignment="1">
      <alignment horizontal="left" vertical="center" wrapText="1"/>
    </xf>
    <xf numFmtId="9" fontId="9" fillId="8" borderId="9" xfId="1" applyNumberFormat="1" applyFont="1" applyFill="1" applyBorder="1" applyAlignment="1">
      <alignment vertical="center" wrapText="1"/>
    </xf>
    <xf numFmtId="0" fontId="9" fillId="8" borderId="7" xfId="0" applyFont="1" applyFill="1" applyBorder="1" applyAlignment="1">
      <alignment horizontal="left" vertical="center" wrapText="1"/>
    </xf>
    <xf numFmtId="0" fontId="7" fillId="8" borderId="7" xfId="0" applyFont="1" applyFill="1" applyBorder="1" applyAlignment="1">
      <alignment horizontal="left" vertical="center" wrapText="1"/>
    </xf>
    <xf numFmtId="0" fontId="9" fillId="8" borderId="19" xfId="0" applyFont="1" applyFill="1" applyBorder="1" applyAlignment="1">
      <alignment horizontal="center" vertical="center" wrapText="1"/>
    </xf>
    <xf numFmtId="9" fontId="7" fillId="8" borderId="4" xfId="0" applyNumberFormat="1" applyFont="1" applyFill="1" applyBorder="1" applyAlignment="1">
      <alignment horizontal="left" vertical="center" wrapText="1"/>
    </xf>
    <xf numFmtId="9" fontId="7" fillId="8" borderId="8" xfId="0" applyNumberFormat="1" applyFont="1" applyFill="1" applyBorder="1" applyAlignment="1">
      <alignment horizontal="left" vertical="center" wrapText="1"/>
    </xf>
    <xf numFmtId="49" fontId="7" fillId="8" borderId="4" xfId="0" applyNumberFormat="1" applyFont="1" applyFill="1" applyBorder="1" applyAlignment="1">
      <alignment horizontal="left" vertical="center" wrapText="1"/>
    </xf>
    <xf numFmtId="49" fontId="7" fillId="8" borderId="7" xfId="0" applyNumberFormat="1" applyFont="1" applyFill="1" applyBorder="1" applyAlignment="1">
      <alignment horizontal="left" vertical="center" wrapText="1"/>
    </xf>
    <xf numFmtId="9" fontId="7" fillId="8" borderId="3" xfId="1" applyFont="1" applyFill="1" applyBorder="1" applyAlignment="1">
      <alignment horizontal="center" vertical="center" wrapText="1"/>
    </xf>
    <xf numFmtId="9" fontId="7" fillId="8" borderId="6" xfId="1" applyFont="1" applyFill="1" applyBorder="1" applyAlignment="1">
      <alignment horizontal="center" vertical="center" wrapText="1"/>
    </xf>
    <xf numFmtId="9" fontId="7" fillId="8" borderId="8" xfId="1" applyFont="1" applyFill="1" applyBorder="1" applyAlignment="1">
      <alignment horizontal="center" vertical="center" wrapText="1"/>
    </xf>
    <xf numFmtId="9" fontId="7" fillId="8" borderId="16" xfId="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9" fontId="7" fillId="8" borderId="28" xfId="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0" fontId="15" fillId="10" borderId="7" xfId="0" applyFont="1" applyFill="1" applyBorder="1" applyAlignment="1">
      <alignment horizontal="center" vertical="top"/>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3" fillId="0" borderId="0" xfId="0" applyFont="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lazar/AppData/Local/Microsoft/Windows/INetCache/Content.Outlook/YXRK68AO/Cgdsai%20-%20PLAN%20DE%20ACCI&#211;N%202018%20Mod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gdsai 2018"/>
    </sheetNames>
    <sheetDataSet>
      <sheetData sheetId="0">
        <row r="38">
          <cell r="E38" t="str">
            <v>Aplicar cuatrimestralmente matriz de seguimiento de información basica y/o minima obligatoria a publicar en la pagina web de la Contraloria de acuerdo a la Ley 1712 de 2014, el Decreto 103 de 2015 y la Resolución 3564 de 2015.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1"/>
  <sheetViews>
    <sheetView tabSelected="1" workbookViewId="0">
      <pane xSplit="1" ySplit="4" topLeftCell="AA5" activePane="bottomRight" state="frozen"/>
      <selection pane="topRight" activeCell="B1" sqref="B1"/>
      <selection pane="bottomLeft" activeCell="A5" sqref="A5"/>
      <selection pane="bottomRight" activeCell="AD9" sqref="AD9"/>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7" width="27.140625" style="3" customWidth="1"/>
    <col min="28" max="28" width="17.28515625" style="3" customWidth="1"/>
    <col min="29" max="29" width="16.85546875" style="3" customWidth="1"/>
    <col min="30" max="30" width="18.28515625" style="3" customWidth="1"/>
    <col min="31" max="31" width="18.140625" style="3" customWidth="1"/>
    <col min="32" max="32" width="22.85546875" style="3" customWidth="1"/>
    <col min="33" max="33" width="36.28515625" style="3" customWidth="1"/>
    <col min="34" max="35" width="20.7109375" style="3" customWidth="1"/>
    <col min="36" max="16384" width="11.42578125" style="3"/>
  </cols>
  <sheetData>
    <row r="1" spans="1:35" s="1" customFormat="1" ht="21.75" thickBot="1" x14ac:dyDescent="0.25">
      <c r="B1" s="260" t="s">
        <v>150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row>
    <row r="2" spans="1:35" s="1" customFormat="1" ht="12.75" customHeight="1" thickBot="1" x14ac:dyDescent="0.25">
      <c r="A2" s="247" t="s">
        <v>14</v>
      </c>
      <c r="B2" s="250" t="s">
        <v>15</v>
      </c>
      <c r="C2" s="250" t="s">
        <v>18</v>
      </c>
      <c r="D2" s="253" t="s">
        <v>21</v>
      </c>
      <c r="E2" s="253"/>
      <c r="F2" s="253"/>
      <c r="G2" s="253"/>
      <c r="H2" s="253"/>
      <c r="I2" s="253"/>
      <c r="J2" s="253"/>
      <c r="K2" s="253"/>
      <c r="L2" s="253"/>
      <c r="M2" s="253"/>
      <c r="N2" s="253"/>
      <c r="O2" s="253"/>
      <c r="P2" s="253"/>
      <c r="Q2" s="253"/>
      <c r="R2" s="250" t="s">
        <v>3</v>
      </c>
      <c r="S2" s="250" t="s">
        <v>165</v>
      </c>
      <c r="T2" s="213" t="s">
        <v>139</v>
      </c>
      <c r="U2" s="216" t="s">
        <v>4</v>
      </c>
      <c r="V2" s="219" t="s">
        <v>360</v>
      </c>
      <c r="W2" s="220"/>
      <c r="X2" s="220"/>
      <c r="Y2" s="220"/>
      <c r="Z2" s="221"/>
      <c r="AA2" s="213" t="s">
        <v>139</v>
      </c>
      <c r="AB2" s="216" t="s">
        <v>4</v>
      </c>
      <c r="AC2" s="219" t="s">
        <v>362</v>
      </c>
      <c r="AD2" s="220"/>
      <c r="AE2" s="220"/>
      <c r="AF2" s="220"/>
      <c r="AG2" s="221"/>
      <c r="AH2" s="261" t="s">
        <v>0</v>
      </c>
      <c r="AI2" s="262"/>
    </row>
    <row r="3" spans="1:35" s="1" customFormat="1" ht="15.75" customHeight="1" x14ac:dyDescent="0.2">
      <c r="A3" s="248"/>
      <c r="B3" s="251"/>
      <c r="C3" s="251"/>
      <c r="D3" s="251" t="s">
        <v>1</v>
      </c>
      <c r="E3" s="251" t="s">
        <v>2</v>
      </c>
      <c r="F3" s="257" t="s">
        <v>22</v>
      </c>
      <c r="G3" s="258"/>
      <c r="H3" s="258"/>
      <c r="I3" s="258"/>
      <c r="J3" s="258"/>
      <c r="K3" s="258"/>
      <c r="L3" s="258"/>
      <c r="M3" s="258"/>
      <c r="N3" s="258"/>
      <c r="O3" s="258"/>
      <c r="P3" s="258"/>
      <c r="Q3" s="259"/>
      <c r="R3" s="251"/>
      <c r="S3" s="251"/>
      <c r="T3" s="214"/>
      <c r="U3" s="217"/>
      <c r="V3" s="222" t="s">
        <v>361</v>
      </c>
      <c r="W3" s="223"/>
      <c r="X3" s="223"/>
      <c r="Y3" s="223"/>
      <c r="Z3" s="224"/>
      <c r="AA3" s="214"/>
      <c r="AB3" s="217"/>
      <c r="AC3" s="222" t="s">
        <v>363</v>
      </c>
      <c r="AD3" s="223"/>
      <c r="AE3" s="223"/>
      <c r="AF3" s="223"/>
      <c r="AG3" s="224"/>
      <c r="AH3" s="84"/>
      <c r="AI3" s="52"/>
    </row>
    <row r="4" spans="1:35" s="2" customFormat="1" ht="24.75" thickBot="1" x14ac:dyDescent="0.25">
      <c r="A4" s="249"/>
      <c r="B4" s="252"/>
      <c r="C4" s="252"/>
      <c r="D4" s="252"/>
      <c r="E4" s="252"/>
      <c r="F4" s="53">
        <v>1</v>
      </c>
      <c r="G4" s="53">
        <v>2</v>
      </c>
      <c r="H4" s="53">
        <v>3</v>
      </c>
      <c r="I4" s="53">
        <v>4</v>
      </c>
      <c r="J4" s="53">
        <v>5</v>
      </c>
      <c r="K4" s="53">
        <v>6</v>
      </c>
      <c r="L4" s="53">
        <v>7</v>
      </c>
      <c r="M4" s="53">
        <v>8</v>
      </c>
      <c r="N4" s="53">
        <v>9</v>
      </c>
      <c r="O4" s="53">
        <v>10</v>
      </c>
      <c r="P4" s="53">
        <v>11</v>
      </c>
      <c r="Q4" s="53">
        <v>12</v>
      </c>
      <c r="R4" s="252"/>
      <c r="S4" s="252"/>
      <c r="T4" s="215"/>
      <c r="U4" s="218"/>
      <c r="V4" s="79" t="s">
        <v>127</v>
      </c>
      <c r="W4" s="76" t="s">
        <v>128</v>
      </c>
      <c r="X4" s="89" t="s">
        <v>134</v>
      </c>
      <c r="Y4" s="78" t="s">
        <v>130</v>
      </c>
      <c r="Z4" s="80" t="s">
        <v>126</v>
      </c>
      <c r="AA4" s="215"/>
      <c r="AB4" s="218"/>
      <c r="AC4" s="79" t="s">
        <v>127</v>
      </c>
      <c r="AD4" s="76" t="s">
        <v>128</v>
      </c>
      <c r="AE4" s="190" t="s">
        <v>134</v>
      </c>
      <c r="AF4" s="189" t="s">
        <v>130</v>
      </c>
      <c r="AG4" s="80" t="s">
        <v>126</v>
      </c>
      <c r="AH4" s="85" t="s">
        <v>86</v>
      </c>
      <c r="AI4" s="54" t="s">
        <v>5</v>
      </c>
    </row>
    <row r="5" spans="1:35" ht="60.75" customHeight="1" x14ac:dyDescent="0.2">
      <c r="A5" s="235" t="s">
        <v>119</v>
      </c>
      <c r="B5" s="67" t="s">
        <v>110</v>
      </c>
      <c r="C5" s="69" t="s">
        <v>19</v>
      </c>
      <c r="D5" s="66">
        <v>1</v>
      </c>
      <c r="E5" s="51" t="s">
        <v>185</v>
      </c>
      <c r="F5" s="97"/>
      <c r="G5" s="97"/>
      <c r="H5" s="97"/>
      <c r="I5" s="97"/>
      <c r="J5" s="97"/>
      <c r="K5" s="97"/>
      <c r="L5" s="97"/>
      <c r="M5" s="97"/>
      <c r="N5" s="97"/>
      <c r="O5" s="97"/>
      <c r="P5" s="97"/>
      <c r="Q5" s="97"/>
      <c r="R5" s="66" t="s">
        <v>184</v>
      </c>
      <c r="S5" s="15" t="s">
        <v>179</v>
      </c>
      <c r="T5" s="15" t="s">
        <v>71</v>
      </c>
      <c r="U5" s="15">
        <v>1</v>
      </c>
      <c r="V5" s="81">
        <v>0</v>
      </c>
      <c r="W5" s="77">
        <v>1</v>
      </c>
      <c r="X5" s="75">
        <f>+V5/W5</f>
        <v>0</v>
      </c>
      <c r="Y5" s="225" t="e">
        <f>AVERAGE(X5:X25)*#REF!</f>
        <v>#DIV/0!</v>
      </c>
      <c r="Z5" s="180" t="s">
        <v>292</v>
      </c>
      <c r="AA5" s="15" t="s">
        <v>71</v>
      </c>
      <c r="AB5" s="15">
        <v>1</v>
      </c>
      <c r="AC5" s="81">
        <v>0</v>
      </c>
      <c r="AD5" s="77">
        <v>1</v>
      </c>
      <c r="AE5" s="187">
        <f>+AC5/AD5</f>
        <v>0</v>
      </c>
      <c r="AF5" s="225"/>
      <c r="AG5" s="180" t="s">
        <v>292</v>
      </c>
      <c r="AH5" s="86" t="s">
        <v>217</v>
      </c>
      <c r="AI5" s="13" t="s">
        <v>216</v>
      </c>
    </row>
    <row r="6" spans="1:35" ht="66" customHeight="1" x14ac:dyDescent="0.2">
      <c r="A6" s="227"/>
      <c r="B6" s="236" t="s">
        <v>121</v>
      </c>
      <c r="C6" s="229" t="s">
        <v>20</v>
      </c>
      <c r="D6" s="56">
        <v>1</v>
      </c>
      <c r="E6" s="55" t="s">
        <v>229</v>
      </c>
      <c r="F6" s="94"/>
      <c r="G6" s="94"/>
      <c r="H6" s="94"/>
      <c r="I6" s="94"/>
      <c r="J6" s="94"/>
      <c r="K6" s="94"/>
      <c r="L6" s="95"/>
      <c r="M6" s="95"/>
      <c r="N6" s="95"/>
      <c r="O6" s="95"/>
      <c r="P6" s="95"/>
      <c r="Q6" s="95"/>
      <c r="R6" s="66" t="s">
        <v>23</v>
      </c>
      <c r="S6" s="56" t="s">
        <v>177</v>
      </c>
      <c r="T6" s="14" t="s">
        <v>136</v>
      </c>
      <c r="U6" s="17">
        <v>0.9</v>
      </c>
      <c r="V6" s="171">
        <v>1401197003</v>
      </c>
      <c r="W6" s="172">
        <v>4123299107</v>
      </c>
      <c r="X6" s="75">
        <f t="shared" ref="X6:X78" si="0">+V6/W6</f>
        <v>0.33982424428565716</v>
      </c>
      <c r="Y6" s="210"/>
      <c r="Z6" s="167" t="s">
        <v>305</v>
      </c>
      <c r="AA6" s="14" t="s">
        <v>136</v>
      </c>
      <c r="AB6" s="17">
        <v>0.9</v>
      </c>
      <c r="AC6" s="171">
        <v>724119189</v>
      </c>
      <c r="AD6" s="172">
        <v>4123299107</v>
      </c>
      <c r="AE6" s="187">
        <f t="shared" ref="AE6:AE78" si="1">+AC6/AD6</f>
        <v>0.17561645910447893</v>
      </c>
      <c r="AF6" s="210"/>
      <c r="AG6" s="167" t="s">
        <v>366</v>
      </c>
      <c r="AH6" s="87" t="s">
        <v>88</v>
      </c>
      <c r="AI6" s="57" t="s">
        <v>85</v>
      </c>
    </row>
    <row r="7" spans="1:35" ht="46.5" customHeight="1" x14ac:dyDescent="0.2">
      <c r="A7" s="227"/>
      <c r="B7" s="237"/>
      <c r="C7" s="230"/>
      <c r="D7" s="56">
        <v>2</v>
      </c>
      <c r="E7" s="55" t="s">
        <v>24</v>
      </c>
      <c r="F7" s="23"/>
      <c r="G7" s="23"/>
      <c r="H7" s="23"/>
      <c r="I7" s="23"/>
      <c r="J7" s="23"/>
      <c r="K7" s="49"/>
      <c r="L7" s="22"/>
      <c r="M7" s="22"/>
      <c r="N7" s="22"/>
      <c r="O7" s="22"/>
      <c r="P7" s="22"/>
      <c r="Q7" s="95"/>
      <c r="R7" s="66" t="s">
        <v>25</v>
      </c>
      <c r="S7" s="56" t="s">
        <v>177</v>
      </c>
      <c r="T7" s="14" t="s">
        <v>72</v>
      </c>
      <c r="U7" s="17">
        <v>0.9</v>
      </c>
      <c r="V7" s="171">
        <v>720602433</v>
      </c>
      <c r="W7" s="172">
        <v>4123299104</v>
      </c>
      <c r="X7" s="75">
        <f t="shared" si="0"/>
        <v>0.17476356064030032</v>
      </c>
      <c r="Y7" s="210"/>
      <c r="Z7" s="167" t="s">
        <v>306</v>
      </c>
      <c r="AA7" s="14" t="s">
        <v>72</v>
      </c>
      <c r="AB7" s="17">
        <v>0.9</v>
      </c>
      <c r="AC7" s="171">
        <v>1669036333</v>
      </c>
      <c r="AD7" s="172">
        <v>4123299104</v>
      </c>
      <c r="AE7" s="187">
        <f t="shared" si="1"/>
        <v>0.40478177568560886</v>
      </c>
      <c r="AF7" s="210"/>
      <c r="AG7" s="167" t="s">
        <v>392</v>
      </c>
      <c r="AH7" s="87" t="s">
        <v>88</v>
      </c>
      <c r="AI7" s="57" t="s">
        <v>141</v>
      </c>
    </row>
    <row r="8" spans="1:35" ht="58.5" customHeight="1" x14ac:dyDescent="0.2">
      <c r="A8" s="227"/>
      <c r="B8" s="237"/>
      <c r="C8" s="230"/>
      <c r="D8" s="56">
        <v>3</v>
      </c>
      <c r="E8" s="55" t="s">
        <v>178</v>
      </c>
      <c r="F8" s="94"/>
      <c r="G8" s="94"/>
      <c r="H8" s="94"/>
      <c r="I8" s="94"/>
      <c r="J8" s="94"/>
      <c r="K8" s="94"/>
      <c r="L8" s="95"/>
      <c r="M8" s="95"/>
      <c r="N8" s="95"/>
      <c r="O8" s="95"/>
      <c r="P8" s="95"/>
      <c r="Q8" s="95"/>
      <c r="R8" s="55" t="s">
        <v>138</v>
      </c>
      <c r="S8" s="56" t="s">
        <v>177</v>
      </c>
      <c r="T8" s="56" t="s">
        <v>140</v>
      </c>
      <c r="U8" s="140">
        <v>12</v>
      </c>
      <c r="V8" s="81">
        <v>3</v>
      </c>
      <c r="W8" s="77">
        <v>3</v>
      </c>
      <c r="X8" s="75">
        <f t="shared" si="0"/>
        <v>1</v>
      </c>
      <c r="Y8" s="210"/>
      <c r="Z8" s="166" t="s">
        <v>307</v>
      </c>
      <c r="AA8" s="56" t="s">
        <v>140</v>
      </c>
      <c r="AB8" s="140">
        <v>12</v>
      </c>
      <c r="AC8" s="81">
        <v>3</v>
      </c>
      <c r="AD8" s="77">
        <v>3</v>
      </c>
      <c r="AE8" s="187">
        <f t="shared" si="1"/>
        <v>1</v>
      </c>
      <c r="AF8" s="210"/>
      <c r="AG8" s="166" t="s">
        <v>393</v>
      </c>
      <c r="AH8" s="87" t="s">
        <v>88</v>
      </c>
      <c r="AI8" s="57" t="s">
        <v>89</v>
      </c>
    </row>
    <row r="9" spans="1:35" ht="120" customHeight="1" x14ac:dyDescent="0.2">
      <c r="A9" s="227"/>
      <c r="B9" s="237"/>
      <c r="C9" s="230"/>
      <c r="D9" s="56">
        <v>4</v>
      </c>
      <c r="E9" s="55" t="s">
        <v>230</v>
      </c>
      <c r="F9" s="95"/>
      <c r="G9" s="95"/>
      <c r="H9" s="95"/>
      <c r="I9" s="95"/>
      <c r="J9" s="95"/>
      <c r="K9" s="95"/>
      <c r="L9" s="95"/>
      <c r="M9" s="95"/>
      <c r="N9" s="95"/>
      <c r="O9" s="95"/>
      <c r="P9" s="95"/>
      <c r="Q9" s="95"/>
      <c r="R9" s="66" t="s">
        <v>26</v>
      </c>
      <c r="S9" s="15" t="s">
        <v>186</v>
      </c>
      <c r="T9" s="14" t="s">
        <v>27</v>
      </c>
      <c r="U9" s="15">
        <v>12</v>
      </c>
      <c r="V9" s="81">
        <v>0</v>
      </c>
      <c r="W9" s="77">
        <v>3</v>
      </c>
      <c r="X9" s="75">
        <f t="shared" si="0"/>
        <v>0</v>
      </c>
      <c r="Y9" s="210"/>
      <c r="Z9" s="173" t="s">
        <v>308</v>
      </c>
      <c r="AA9" s="14" t="s">
        <v>27</v>
      </c>
      <c r="AB9" s="15">
        <v>12</v>
      </c>
      <c r="AC9" s="81">
        <v>5</v>
      </c>
      <c r="AD9" s="77">
        <v>6</v>
      </c>
      <c r="AE9" s="187">
        <f t="shared" si="1"/>
        <v>0.83333333333333337</v>
      </c>
      <c r="AF9" s="210"/>
      <c r="AG9" s="173" t="s">
        <v>394</v>
      </c>
      <c r="AH9" s="87" t="s">
        <v>88</v>
      </c>
      <c r="AI9" s="57" t="s">
        <v>89</v>
      </c>
    </row>
    <row r="10" spans="1:35" ht="122.25" customHeight="1" x14ac:dyDescent="0.2">
      <c r="A10" s="227"/>
      <c r="B10" s="237"/>
      <c r="C10" s="230"/>
      <c r="D10" s="56">
        <v>5</v>
      </c>
      <c r="E10" s="11" t="s">
        <v>231</v>
      </c>
      <c r="F10" s="95"/>
      <c r="G10" s="95"/>
      <c r="H10" s="95"/>
      <c r="I10" s="95"/>
      <c r="J10" s="95"/>
      <c r="K10" s="95"/>
      <c r="L10" s="95"/>
      <c r="M10" s="95"/>
      <c r="N10" s="95"/>
      <c r="O10" s="95"/>
      <c r="P10" s="95"/>
      <c r="Q10" s="95"/>
      <c r="R10" s="66" t="s">
        <v>28</v>
      </c>
      <c r="S10" s="15" t="s">
        <v>186</v>
      </c>
      <c r="T10" s="14" t="s">
        <v>73</v>
      </c>
      <c r="U10" s="15">
        <v>12</v>
      </c>
      <c r="V10" s="81">
        <v>0</v>
      </c>
      <c r="W10" s="77">
        <v>3</v>
      </c>
      <c r="X10" s="75">
        <f t="shared" si="0"/>
        <v>0</v>
      </c>
      <c r="Y10" s="210"/>
      <c r="Z10" s="173" t="s">
        <v>309</v>
      </c>
      <c r="AA10" s="14" t="s">
        <v>73</v>
      </c>
      <c r="AB10" s="15">
        <v>12</v>
      </c>
      <c r="AC10" s="81">
        <v>5</v>
      </c>
      <c r="AD10" s="77">
        <v>6</v>
      </c>
      <c r="AE10" s="187">
        <f t="shared" si="1"/>
        <v>0.83333333333333337</v>
      </c>
      <c r="AF10" s="210"/>
      <c r="AG10" s="173" t="s">
        <v>395</v>
      </c>
      <c r="AH10" s="87" t="s">
        <v>88</v>
      </c>
      <c r="AI10" s="57" t="s">
        <v>89</v>
      </c>
    </row>
    <row r="11" spans="1:35" ht="120" x14ac:dyDescent="0.2">
      <c r="A11" s="227"/>
      <c r="B11" s="237"/>
      <c r="C11" s="230"/>
      <c r="D11" s="56">
        <v>6</v>
      </c>
      <c r="E11" s="55" t="s">
        <v>232</v>
      </c>
      <c r="F11" s="24"/>
      <c r="G11" s="24"/>
      <c r="H11" s="24"/>
      <c r="I11" s="50"/>
      <c r="J11" s="95"/>
      <c r="K11" s="24"/>
      <c r="L11" s="24"/>
      <c r="M11" s="24"/>
      <c r="N11" s="24"/>
      <c r="O11" s="24"/>
      <c r="P11" s="24"/>
      <c r="Q11" s="24"/>
      <c r="R11" s="232" t="s">
        <v>29</v>
      </c>
      <c r="S11" s="119" t="s">
        <v>177</v>
      </c>
      <c r="T11" s="14" t="s">
        <v>129</v>
      </c>
      <c r="U11" s="15">
        <v>1</v>
      </c>
      <c r="V11" s="81">
        <v>0</v>
      </c>
      <c r="W11" s="77">
        <v>1</v>
      </c>
      <c r="X11" s="75">
        <f t="shared" si="0"/>
        <v>0</v>
      </c>
      <c r="Y11" s="210"/>
      <c r="Z11" s="173" t="s">
        <v>310</v>
      </c>
      <c r="AA11" s="14" t="s">
        <v>129</v>
      </c>
      <c r="AB11" s="15">
        <v>1</v>
      </c>
      <c r="AC11" s="81">
        <v>1</v>
      </c>
      <c r="AD11" s="77">
        <v>1</v>
      </c>
      <c r="AE11" s="187">
        <f t="shared" si="1"/>
        <v>1</v>
      </c>
      <c r="AF11" s="210"/>
      <c r="AG11" s="173" t="s">
        <v>420</v>
      </c>
      <c r="AH11" s="87" t="s">
        <v>88</v>
      </c>
      <c r="AI11" s="57" t="s">
        <v>89</v>
      </c>
    </row>
    <row r="12" spans="1:35" ht="111" customHeight="1" x14ac:dyDescent="0.2">
      <c r="A12" s="227"/>
      <c r="B12" s="237"/>
      <c r="C12" s="230"/>
      <c r="D12" s="56">
        <v>7</v>
      </c>
      <c r="E12" s="90" t="s">
        <v>13</v>
      </c>
      <c r="F12" s="24"/>
      <c r="G12" s="24"/>
      <c r="H12" s="24"/>
      <c r="I12" s="50"/>
      <c r="J12" s="95"/>
      <c r="K12" s="5"/>
      <c r="L12" s="95"/>
      <c r="M12" s="24"/>
      <c r="N12" s="24"/>
      <c r="O12" s="5"/>
      <c r="P12" s="24"/>
      <c r="Q12" s="5"/>
      <c r="R12" s="233"/>
      <c r="S12" s="56" t="s">
        <v>177</v>
      </c>
      <c r="T12" s="14" t="s">
        <v>31</v>
      </c>
      <c r="U12" s="15">
        <v>2</v>
      </c>
      <c r="V12" s="81">
        <v>0</v>
      </c>
      <c r="W12" s="77">
        <v>2</v>
      </c>
      <c r="X12" s="75">
        <f t="shared" si="0"/>
        <v>0</v>
      </c>
      <c r="Y12" s="210"/>
      <c r="Z12" s="173" t="s">
        <v>311</v>
      </c>
      <c r="AA12" s="14" t="s">
        <v>31</v>
      </c>
      <c r="AB12" s="15">
        <v>2</v>
      </c>
      <c r="AC12" s="81">
        <v>1</v>
      </c>
      <c r="AD12" s="77">
        <v>2</v>
      </c>
      <c r="AE12" s="187">
        <f t="shared" si="1"/>
        <v>0.5</v>
      </c>
      <c r="AF12" s="210"/>
      <c r="AG12" s="173" t="s">
        <v>396</v>
      </c>
      <c r="AH12" s="87" t="s">
        <v>88</v>
      </c>
      <c r="AI12" s="57" t="s">
        <v>89</v>
      </c>
    </row>
    <row r="13" spans="1:35" ht="136.5" customHeight="1" x14ac:dyDescent="0.2">
      <c r="A13" s="227"/>
      <c r="B13" s="237"/>
      <c r="C13" s="230"/>
      <c r="D13" s="56">
        <v>8</v>
      </c>
      <c r="E13" s="55" t="s">
        <v>203</v>
      </c>
      <c r="F13" s="95"/>
      <c r="G13" s="24"/>
      <c r="H13" s="24"/>
      <c r="I13" s="50"/>
      <c r="J13" s="95"/>
      <c r="K13" s="24"/>
      <c r="L13" s="95"/>
      <c r="M13" s="24"/>
      <c r="N13" s="24"/>
      <c r="O13" s="95"/>
      <c r="P13" s="24"/>
      <c r="Q13" s="24"/>
      <c r="R13" s="56" t="s">
        <v>142</v>
      </c>
      <c r="S13" s="56" t="s">
        <v>186</v>
      </c>
      <c r="T13" s="56" t="s">
        <v>143</v>
      </c>
      <c r="U13" s="15">
        <v>4</v>
      </c>
      <c r="V13" s="81">
        <v>0</v>
      </c>
      <c r="W13" s="77">
        <v>4</v>
      </c>
      <c r="X13" s="75">
        <f t="shared" si="0"/>
        <v>0</v>
      </c>
      <c r="Y13" s="210"/>
      <c r="Z13" s="173" t="s">
        <v>309</v>
      </c>
      <c r="AA13" s="56" t="s">
        <v>143</v>
      </c>
      <c r="AB13" s="15">
        <v>4</v>
      </c>
      <c r="AC13" s="81">
        <v>2</v>
      </c>
      <c r="AD13" s="77">
        <v>4</v>
      </c>
      <c r="AE13" s="187">
        <f t="shared" si="1"/>
        <v>0.5</v>
      </c>
      <c r="AF13" s="210"/>
      <c r="AG13" s="173" t="s">
        <v>397</v>
      </c>
      <c r="AH13" s="87" t="s">
        <v>88</v>
      </c>
      <c r="AI13" s="57" t="s">
        <v>89</v>
      </c>
    </row>
    <row r="14" spans="1:35" ht="204" x14ac:dyDescent="0.2">
      <c r="A14" s="227"/>
      <c r="B14" s="237"/>
      <c r="C14" s="231"/>
      <c r="D14" s="56">
        <v>9</v>
      </c>
      <c r="E14" s="55" t="s">
        <v>204</v>
      </c>
      <c r="F14" s="96"/>
      <c r="G14" s="96"/>
      <c r="H14" s="96"/>
      <c r="I14" s="95"/>
      <c r="J14" s="96"/>
      <c r="K14" s="96"/>
      <c r="L14" s="95"/>
      <c r="M14" s="96"/>
      <c r="N14" s="96"/>
      <c r="O14" s="96"/>
      <c r="P14" s="96"/>
      <c r="Q14" s="96"/>
      <c r="R14" s="133" t="s">
        <v>194</v>
      </c>
      <c r="S14" s="133" t="s">
        <v>186</v>
      </c>
      <c r="T14" s="56" t="s">
        <v>205</v>
      </c>
      <c r="U14" s="129">
        <v>1</v>
      </c>
      <c r="V14" s="81">
        <v>3</v>
      </c>
      <c r="W14" s="77">
        <v>4</v>
      </c>
      <c r="X14" s="75">
        <f t="shared" si="0"/>
        <v>0.75</v>
      </c>
      <c r="Y14" s="210"/>
      <c r="Z14" s="168" t="s">
        <v>312</v>
      </c>
      <c r="AA14" s="56" t="s">
        <v>205</v>
      </c>
      <c r="AB14" s="129">
        <v>1</v>
      </c>
      <c r="AC14" s="81">
        <v>7</v>
      </c>
      <c r="AD14" s="77">
        <v>7</v>
      </c>
      <c r="AE14" s="187">
        <f t="shared" si="1"/>
        <v>1</v>
      </c>
      <c r="AF14" s="210"/>
      <c r="AG14" s="202" t="s">
        <v>398</v>
      </c>
      <c r="AH14" s="87" t="s">
        <v>88</v>
      </c>
      <c r="AI14" s="57" t="s">
        <v>92</v>
      </c>
    </row>
    <row r="15" spans="1:35" ht="67.5" customHeight="1" x14ac:dyDescent="0.2">
      <c r="A15" s="227"/>
      <c r="B15" s="237"/>
      <c r="C15" s="229" t="s">
        <v>118</v>
      </c>
      <c r="D15" s="56">
        <v>1</v>
      </c>
      <c r="E15" s="55" t="s">
        <v>233</v>
      </c>
      <c r="F15" s="96"/>
      <c r="G15" s="5"/>
      <c r="H15" s="21"/>
      <c r="I15" s="21"/>
      <c r="J15" s="21"/>
      <c r="K15" s="21"/>
      <c r="L15" s="22"/>
      <c r="M15" s="22"/>
      <c r="N15" s="22"/>
      <c r="O15" s="22"/>
      <c r="P15" s="22"/>
      <c r="Q15" s="50"/>
      <c r="R15" s="56" t="s">
        <v>9</v>
      </c>
      <c r="S15" s="14" t="s">
        <v>177</v>
      </c>
      <c r="T15" s="14" t="s">
        <v>30</v>
      </c>
      <c r="U15" s="14">
        <v>1</v>
      </c>
      <c r="V15" s="81">
        <v>1</v>
      </c>
      <c r="W15" s="77">
        <v>1</v>
      </c>
      <c r="X15" s="75">
        <f t="shared" si="0"/>
        <v>1</v>
      </c>
      <c r="Y15" s="210"/>
      <c r="Z15" s="166" t="s">
        <v>313</v>
      </c>
      <c r="AA15" s="14" t="s">
        <v>30</v>
      </c>
      <c r="AB15" s="14">
        <v>1</v>
      </c>
      <c r="AC15" s="81">
        <v>1</v>
      </c>
      <c r="AD15" s="77">
        <v>1</v>
      </c>
      <c r="AE15" s="187">
        <f t="shared" si="1"/>
        <v>1</v>
      </c>
      <c r="AF15" s="210"/>
      <c r="AG15" s="166" t="s">
        <v>364</v>
      </c>
      <c r="AH15" s="87" t="s">
        <v>90</v>
      </c>
      <c r="AI15" s="57" t="s">
        <v>114</v>
      </c>
    </row>
    <row r="16" spans="1:35" ht="240" x14ac:dyDescent="0.2">
      <c r="A16" s="227"/>
      <c r="B16" s="237"/>
      <c r="C16" s="230"/>
      <c r="D16" s="56">
        <v>2</v>
      </c>
      <c r="E16" s="123" t="s">
        <v>234</v>
      </c>
      <c r="F16" s="96"/>
      <c r="G16" s="96"/>
      <c r="H16" s="96"/>
      <c r="I16" s="96"/>
      <c r="J16" s="96"/>
      <c r="K16" s="96"/>
      <c r="L16" s="96"/>
      <c r="M16" s="96"/>
      <c r="N16" s="96"/>
      <c r="O16" s="96"/>
      <c r="P16" s="96"/>
      <c r="Q16" s="96"/>
      <c r="R16" s="56" t="s">
        <v>6</v>
      </c>
      <c r="S16" s="14" t="s">
        <v>186</v>
      </c>
      <c r="T16" s="14" t="s">
        <v>32</v>
      </c>
      <c r="U16" s="129">
        <v>0.9</v>
      </c>
      <c r="V16" s="174">
        <v>826907242</v>
      </c>
      <c r="W16" s="175">
        <v>1151070713</v>
      </c>
      <c r="X16" s="75">
        <f t="shared" si="0"/>
        <v>0.71838092365746775</v>
      </c>
      <c r="Y16" s="210"/>
      <c r="Z16" s="166" t="s">
        <v>314</v>
      </c>
      <c r="AA16" s="14" t="s">
        <v>32</v>
      </c>
      <c r="AB16" s="129">
        <v>0.9</v>
      </c>
      <c r="AC16" s="174">
        <v>81486721</v>
      </c>
      <c r="AD16" s="175">
        <v>1151070713</v>
      </c>
      <c r="AE16" s="187">
        <f t="shared" si="1"/>
        <v>7.0792106931140381E-2</v>
      </c>
      <c r="AF16" s="210"/>
      <c r="AG16" s="203" t="s">
        <v>424</v>
      </c>
      <c r="AH16" s="87" t="s">
        <v>90</v>
      </c>
      <c r="AI16" s="57" t="s">
        <v>114</v>
      </c>
    </row>
    <row r="17" spans="1:35" ht="204" x14ac:dyDescent="0.2">
      <c r="A17" s="227"/>
      <c r="B17" s="237"/>
      <c r="C17" s="230"/>
      <c r="D17" s="56">
        <v>3</v>
      </c>
      <c r="E17" s="55" t="s">
        <v>204</v>
      </c>
      <c r="F17" s="96"/>
      <c r="G17" s="96"/>
      <c r="H17" s="96"/>
      <c r="I17" s="95"/>
      <c r="J17" s="96"/>
      <c r="K17" s="96"/>
      <c r="L17" s="95"/>
      <c r="M17" s="96"/>
      <c r="N17" s="96"/>
      <c r="O17" s="96"/>
      <c r="P17" s="96"/>
      <c r="Q17" s="96"/>
      <c r="R17" s="133" t="s">
        <v>194</v>
      </c>
      <c r="S17" s="133" t="s">
        <v>186</v>
      </c>
      <c r="T17" s="56" t="s">
        <v>205</v>
      </c>
      <c r="U17" s="129">
        <v>1</v>
      </c>
      <c r="V17" s="174">
        <v>3</v>
      </c>
      <c r="W17" s="175">
        <v>4</v>
      </c>
      <c r="X17" s="75">
        <f t="shared" si="0"/>
        <v>0.75</v>
      </c>
      <c r="Y17" s="210"/>
      <c r="Z17" s="168" t="s">
        <v>312</v>
      </c>
      <c r="AA17" s="56" t="s">
        <v>205</v>
      </c>
      <c r="AB17" s="129">
        <v>1</v>
      </c>
      <c r="AC17" s="172">
        <v>7</v>
      </c>
      <c r="AD17" s="172">
        <v>7</v>
      </c>
      <c r="AE17" s="187">
        <f t="shared" si="1"/>
        <v>1</v>
      </c>
      <c r="AF17" s="210"/>
      <c r="AG17" s="202" t="s">
        <v>398</v>
      </c>
      <c r="AH17" s="87" t="s">
        <v>90</v>
      </c>
      <c r="AI17" s="57" t="s">
        <v>199</v>
      </c>
    </row>
    <row r="18" spans="1:35" ht="60" customHeight="1" x14ac:dyDescent="0.2">
      <c r="A18" s="227"/>
      <c r="B18" s="232" t="s">
        <v>111</v>
      </c>
      <c r="C18" s="229" t="s">
        <v>33</v>
      </c>
      <c r="D18" s="56">
        <v>1</v>
      </c>
      <c r="E18" s="55" t="s">
        <v>34</v>
      </c>
      <c r="F18" s="96"/>
      <c r="G18" s="96"/>
      <c r="H18" s="96"/>
      <c r="I18" s="96"/>
      <c r="J18" s="96"/>
      <c r="K18" s="96"/>
      <c r="L18" s="96"/>
      <c r="M18" s="96"/>
      <c r="N18" s="96"/>
      <c r="O18" s="96"/>
      <c r="P18" s="96"/>
      <c r="Q18" s="96"/>
      <c r="R18" s="66" t="s">
        <v>180</v>
      </c>
      <c r="S18" s="15" t="s">
        <v>315</v>
      </c>
      <c r="T18" s="14" t="s">
        <v>181</v>
      </c>
      <c r="U18" s="17">
        <v>0.92</v>
      </c>
      <c r="V18" s="81">
        <v>22</v>
      </c>
      <c r="W18" s="77">
        <v>25</v>
      </c>
      <c r="X18" s="75">
        <f t="shared" si="0"/>
        <v>0.88</v>
      </c>
      <c r="Y18" s="210"/>
      <c r="Z18" s="176" t="s">
        <v>316</v>
      </c>
      <c r="AA18" s="14" t="s">
        <v>181</v>
      </c>
      <c r="AB18" s="17">
        <v>0.92</v>
      </c>
      <c r="AC18" s="81">
        <v>16</v>
      </c>
      <c r="AD18" s="77">
        <v>25</v>
      </c>
      <c r="AE18" s="187">
        <f t="shared" si="1"/>
        <v>0.64</v>
      </c>
      <c r="AF18" s="210"/>
      <c r="AG18" s="176" t="s">
        <v>367</v>
      </c>
      <c r="AH18" s="87" t="s">
        <v>91</v>
      </c>
      <c r="AI18" s="57" t="s">
        <v>92</v>
      </c>
    </row>
    <row r="19" spans="1:35" ht="52.5" customHeight="1" x14ac:dyDescent="0.2">
      <c r="A19" s="227"/>
      <c r="B19" s="233"/>
      <c r="C19" s="230"/>
      <c r="D19" s="56">
        <v>2</v>
      </c>
      <c r="E19" s="55" t="s">
        <v>268</v>
      </c>
      <c r="F19" s="5"/>
      <c r="G19" s="5"/>
      <c r="H19" s="5"/>
      <c r="I19" s="5"/>
      <c r="J19" s="5"/>
      <c r="K19" s="5"/>
      <c r="L19" s="96"/>
      <c r="M19" s="5"/>
      <c r="N19" s="5"/>
      <c r="O19" s="5"/>
      <c r="P19" s="5"/>
      <c r="Q19" s="5"/>
      <c r="R19" s="155" t="s">
        <v>264</v>
      </c>
      <c r="S19" s="56" t="s">
        <v>186</v>
      </c>
      <c r="T19" s="56" t="s">
        <v>264</v>
      </c>
      <c r="U19" s="160">
        <v>1</v>
      </c>
      <c r="V19" s="81">
        <v>0</v>
      </c>
      <c r="W19" s="77">
        <v>1</v>
      </c>
      <c r="X19" s="75">
        <f t="shared" si="0"/>
        <v>0</v>
      </c>
      <c r="Y19" s="210"/>
      <c r="Z19" s="176" t="s">
        <v>317</v>
      </c>
      <c r="AA19" s="56" t="s">
        <v>264</v>
      </c>
      <c r="AB19" s="160">
        <v>1</v>
      </c>
      <c r="AC19" s="81">
        <v>0</v>
      </c>
      <c r="AD19" s="77">
        <v>1</v>
      </c>
      <c r="AE19" s="187">
        <f t="shared" si="1"/>
        <v>0</v>
      </c>
      <c r="AF19" s="210"/>
      <c r="AG19" s="176" t="s">
        <v>368</v>
      </c>
      <c r="AH19" s="87" t="s">
        <v>91</v>
      </c>
      <c r="AI19" s="57" t="s">
        <v>92</v>
      </c>
    </row>
    <row r="20" spans="1:35" ht="48" x14ac:dyDescent="0.2">
      <c r="A20" s="227"/>
      <c r="B20" s="233"/>
      <c r="C20" s="230"/>
      <c r="D20" s="56">
        <v>3</v>
      </c>
      <c r="E20" s="55" t="s">
        <v>269</v>
      </c>
      <c r="F20" s="5"/>
      <c r="G20" s="5"/>
      <c r="H20" s="5"/>
      <c r="I20" s="5"/>
      <c r="J20" s="5"/>
      <c r="K20" s="5"/>
      <c r="L20" s="96"/>
      <c r="M20" s="5"/>
      <c r="N20" s="5"/>
      <c r="O20" s="5"/>
      <c r="P20" s="5"/>
      <c r="Q20" s="5"/>
      <c r="R20" s="155" t="s">
        <v>265</v>
      </c>
      <c r="S20" s="56" t="s">
        <v>186</v>
      </c>
      <c r="T20" s="155" t="s">
        <v>265</v>
      </c>
      <c r="U20" s="160">
        <v>1</v>
      </c>
      <c r="V20" s="81">
        <v>0</v>
      </c>
      <c r="W20" s="77">
        <v>1</v>
      </c>
      <c r="X20" s="75">
        <f t="shared" si="0"/>
        <v>0</v>
      </c>
      <c r="Y20" s="210"/>
      <c r="Z20" s="176" t="s">
        <v>317</v>
      </c>
      <c r="AA20" s="186" t="s">
        <v>265</v>
      </c>
      <c r="AB20" s="160">
        <v>1</v>
      </c>
      <c r="AC20" s="81">
        <v>0</v>
      </c>
      <c r="AD20" s="77">
        <v>1</v>
      </c>
      <c r="AE20" s="187">
        <f t="shared" si="1"/>
        <v>0</v>
      </c>
      <c r="AF20" s="210"/>
      <c r="AG20" s="176" t="s">
        <v>369</v>
      </c>
      <c r="AH20" s="87" t="s">
        <v>91</v>
      </c>
      <c r="AI20" s="57" t="s">
        <v>92</v>
      </c>
    </row>
    <row r="21" spans="1:35" ht="36" x14ac:dyDescent="0.2">
      <c r="A21" s="227"/>
      <c r="B21" s="234"/>
      <c r="C21" s="230"/>
      <c r="D21" s="56">
        <v>4</v>
      </c>
      <c r="E21" s="55" t="s">
        <v>270</v>
      </c>
      <c r="F21" s="5"/>
      <c r="G21" s="5"/>
      <c r="H21" s="5"/>
      <c r="I21" s="5"/>
      <c r="J21" s="5"/>
      <c r="K21" s="5"/>
      <c r="L21" s="96"/>
      <c r="M21" s="5"/>
      <c r="N21" s="5"/>
      <c r="O21" s="5"/>
      <c r="P21" s="5"/>
      <c r="Q21" s="5"/>
      <c r="R21" s="155" t="s">
        <v>266</v>
      </c>
      <c r="S21" s="56" t="s">
        <v>186</v>
      </c>
      <c r="T21" s="155" t="s">
        <v>266</v>
      </c>
      <c r="U21" s="160">
        <v>1</v>
      </c>
      <c r="V21" s="81">
        <v>0</v>
      </c>
      <c r="W21" s="77">
        <v>1</v>
      </c>
      <c r="X21" s="75">
        <f t="shared" si="0"/>
        <v>0</v>
      </c>
      <c r="Y21" s="210"/>
      <c r="Z21" s="176" t="s">
        <v>317</v>
      </c>
      <c r="AA21" s="186" t="s">
        <v>266</v>
      </c>
      <c r="AB21" s="160">
        <v>1</v>
      </c>
      <c r="AC21" s="81">
        <v>0</v>
      </c>
      <c r="AD21" s="77">
        <v>1</v>
      </c>
      <c r="AE21" s="187">
        <f t="shared" si="1"/>
        <v>0</v>
      </c>
      <c r="AF21" s="210"/>
      <c r="AG21" s="176" t="s">
        <v>317</v>
      </c>
      <c r="AH21" s="87" t="s">
        <v>91</v>
      </c>
      <c r="AI21" s="57" t="s">
        <v>92</v>
      </c>
    </row>
    <row r="22" spans="1:35" ht="60" x14ac:dyDescent="0.2">
      <c r="A22" s="227"/>
      <c r="B22" s="232" t="s">
        <v>16</v>
      </c>
      <c r="C22" s="230"/>
      <c r="D22" s="56">
        <v>1</v>
      </c>
      <c r="E22" s="55" t="s">
        <v>271</v>
      </c>
      <c r="F22" s="24"/>
      <c r="G22" s="94"/>
      <c r="H22" s="94"/>
      <c r="I22" s="94"/>
      <c r="J22" s="94"/>
      <c r="K22" s="94"/>
      <c r="L22" s="94"/>
      <c r="M22" s="94"/>
      <c r="N22" s="94"/>
      <c r="O22" s="94"/>
      <c r="P22" s="94"/>
      <c r="Q22" s="94"/>
      <c r="R22" s="10" t="s">
        <v>273</v>
      </c>
      <c r="S22" s="15" t="s">
        <v>177</v>
      </c>
      <c r="T22" s="20" t="s">
        <v>274</v>
      </c>
      <c r="U22" s="18">
        <v>1</v>
      </c>
      <c r="V22" s="81">
        <v>1</v>
      </c>
      <c r="W22" s="77">
        <v>1</v>
      </c>
      <c r="X22" s="75">
        <f t="shared" si="0"/>
        <v>1</v>
      </c>
      <c r="Y22" s="210"/>
      <c r="Z22" s="176" t="s">
        <v>318</v>
      </c>
      <c r="AA22" s="20" t="s">
        <v>274</v>
      </c>
      <c r="AB22" s="18">
        <v>1</v>
      </c>
      <c r="AC22" s="81">
        <v>1</v>
      </c>
      <c r="AD22" s="77">
        <v>1</v>
      </c>
      <c r="AE22" s="187">
        <f t="shared" si="1"/>
        <v>1</v>
      </c>
      <c r="AF22" s="210"/>
      <c r="AG22" s="176" t="s">
        <v>369</v>
      </c>
      <c r="AH22" s="87" t="s">
        <v>91</v>
      </c>
      <c r="AI22" s="57" t="s">
        <v>92</v>
      </c>
    </row>
    <row r="23" spans="1:35" ht="58.5" customHeight="1" x14ac:dyDescent="0.2">
      <c r="A23" s="227"/>
      <c r="B23" s="234"/>
      <c r="C23" s="231"/>
      <c r="D23" s="56">
        <v>2</v>
      </c>
      <c r="E23" s="55" t="s">
        <v>272</v>
      </c>
      <c r="F23" s="24"/>
      <c r="G23" s="5"/>
      <c r="H23" s="5"/>
      <c r="I23" s="5"/>
      <c r="J23" s="94"/>
      <c r="K23" s="94"/>
      <c r="L23" s="94"/>
      <c r="M23" s="94"/>
      <c r="N23" s="94"/>
      <c r="O23" s="94"/>
      <c r="P23" s="94"/>
      <c r="Q23" s="94"/>
      <c r="R23" s="10" t="s">
        <v>275</v>
      </c>
      <c r="S23" s="15" t="s">
        <v>177</v>
      </c>
      <c r="T23" s="20" t="s">
        <v>276</v>
      </c>
      <c r="U23" s="18">
        <v>1</v>
      </c>
      <c r="V23" s="81">
        <v>0</v>
      </c>
      <c r="W23" s="77">
        <v>0</v>
      </c>
      <c r="X23" s="75" t="e">
        <f t="shared" si="0"/>
        <v>#DIV/0!</v>
      </c>
      <c r="Y23" s="210"/>
      <c r="Z23" s="176" t="s">
        <v>319</v>
      </c>
      <c r="AA23" s="20" t="s">
        <v>276</v>
      </c>
      <c r="AB23" s="18">
        <v>1</v>
      </c>
      <c r="AC23" s="81">
        <v>3</v>
      </c>
      <c r="AD23" s="77">
        <v>3</v>
      </c>
      <c r="AE23" s="187">
        <f t="shared" si="1"/>
        <v>1</v>
      </c>
      <c r="AF23" s="210"/>
      <c r="AG23" s="176" t="s">
        <v>370</v>
      </c>
      <c r="AH23" s="87" t="s">
        <v>91</v>
      </c>
      <c r="AI23" s="57" t="s">
        <v>92</v>
      </c>
    </row>
    <row r="24" spans="1:35" ht="62.25" customHeight="1" x14ac:dyDescent="0.2">
      <c r="A24" s="227"/>
      <c r="B24" s="232" t="s">
        <v>17</v>
      </c>
      <c r="C24" s="229" t="s">
        <v>84</v>
      </c>
      <c r="D24" s="156">
        <v>1</v>
      </c>
      <c r="E24" s="11" t="s">
        <v>281</v>
      </c>
      <c r="F24" s="114"/>
      <c r="G24" s="114"/>
      <c r="H24" s="114"/>
      <c r="I24" s="114"/>
      <c r="J24" s="114"/>
      <c r="K24" s="114"/>
      <c r="L24" s="5"/>
      <c r="M24" s="113"/>
      <c r="N24" s="113"/>
      <c r="O24" s="113"/>
      <c r="P24" s="113"/>
      <c r="Q24" s="96"/>
      <c r="R24" s="157" t="s">
        <v>282</v>
      </c>
      <c r="S24" s="20" t="s">
        <v>177</v>
      </c>
      <c r="T24" s="20" t="s">
        <v>283</v>
      </c>
      <c r="U24" s="141">
        <v>1</v>
      </c>
      <c r="V24" s="81">
        <v>0</v>
      </c>
      <c r="W24" s="77">
        <v>1</v>
      </c>
      <c r="X24" s="75">
        <f t="shared" si="0"/>
        <v>0</v>
      </c>
      <c r="Y24" s="210"/>
      <c r="Z24" s="176" t="s">
        <v>351</v>
      </c>
      <c r="AA24" s="20" t="s">
        <v>283</v>
      </c>
      <c r="AB24" s="141">
        <v>1</v>
      </c>
      <c r="AC24" s="81">
        <v>0</v>
      </c>
      <c r="AD24" s="77">
        <v>1</v>
      </c>
      <c r="AE24" s="187">
        <f t="shared" si="1"/>
        <v>0</v>
      </c>
      <c r="AF24" s="210"/>
      <c r="AG24" s="176" t="s">
        <v>375</v>
      </c>
      <c r="AH24" s="87" t="s">
        <v>93</v>
      </c>
      <c r="AI24" s="57" t="s">
        <v>92</v>
      </c>
    </row>
    <row r="25" spans="1:35" ht="58.5" customHeight="1" x14ac:dyDescent="0.2">
      <c r="A25" s="227"/>
      <c r="B25" s="233"/>
      <c r="C25" s="230"/>
      <c r="D25" s="91">
        <v>2</v>
      </c>
      <c r="E25" s="11" t="s">
        <v>278</v>
      </c>
      <c r="F25" s="5"/>
      <c r="G25" s="5"/>
      <c r="H25" s="5"/>
      <c r="I25" s="5"/>
      <c r="J25" s="5"/>
      <c r="K25" s="5"/>
      <c r="L25" s="5"/>
      <c r="M25" s="113"/>
      <c r="N25" s="113"/>
      <c r="O25" s="113"/>
      <c r="P25" s="113"/>
      <c r="Q25" s="96"/>
      <c r="R25" s="10" t="s">
        <v>279</v>
      </c>
      <c r="S25" s="10" t="s">
        <v>177</v>
      </c>
      <c r="T25" s="20" t="s">
        <v>280</v>
      </c>
      <c r="U25" s="141">
        <v>1</v>
      </c>
      <c r="V25" s="81">
        <v>0</v>
      </c>
      <c r="W25" s="77">
        <v>1</v>
      </c>
      <c r="X25" s="75">
        <f t="shared" si="0"/>
        <v>0</v>
      </c>
      <c r="Y25" s="210"/>
      <c r="Z25" s="176" t="s">
        <v>352</v>
      </c>
      <c r="AA25" s="20" t="s">
        <v>280</v>
      </c>
      <c r="AB25" s="141">
        <v>1</v>
      </c>
      <c r="AC25" s="81">
        <v>0</v>
      </c>
      <c r="AD25" s="77">
        <v>1</v>
      </c>
      <c r="AE25" s="187">
        <f t="shared" si="1"/>
        <v>0</v>
      </c>
      <c r="AF25" s="210"/>
      <c r="AG25" s="176" t="s">
        <v>376</v>
      </c>
      <c r="AH25" s="87" t="s">
        <v>93</v>
      </c>
      <c r="AI25" s="57" t="s">
        <v>10</v>
      </c>
    </row>
    <row r="26" spans="1:35" ht="180" x14ac:dyDescent="0.2">
      <c r="A26" s="117"/>
      <c r="B26" s="234"/>
      <c r="C26" s="231"/>
      <c r="D26" s="115">
        <v>3</v>
      </c>
      <c r="E26" s="55" t="s">
        <v>204</v>
      </c>
      <c r="F26" s="94"/>
      <c r="G26" s="94"/>
      <c r="H26" s="94"/>
      <c r="I26" s="95"/>
      <c r="J26" s="94"/>
      <c r="K26" s="94"/>
      <c r="L26" s="95"/>
      <c r="M26" s="94"/>
      <c r="N26" s="94"/>
      <c r="O26" s="94"/>
      <c r="P26" s="94"/>
      <c r="Q26" s="94"/>
      <c r="R26" s="133" t="s">
        <v>194</v>
      </c>
      <c r="S26" s="133" t="s">
        <v>186</v>
      </c>
      <c r="T26" s="56" t="s">
        <v>205</v>
      </c>
      <c r="U26" s="162">
        <v>1</v>
      </c>
      <c r="V26" s="124">
        <v>2</v>
      </c>
      <c r="W26" s="77">
        <v>3</v>
      </c>
      <c r="X26" s="75">
        <f t="shared" si="0"/>
        <v>0.66666666666666663</v>
      </c>
      <c r="Y26" s="118"/>
      <c r="Z26" s="168" t="s">
        <v>326</v>
      </c>
      <c r="AA26" s="56" t="s">
        <v>205</v>
      </c>
      <c r="AB26" s="162">
        <v>1</v>
      </c>
      <c r="AC26" s="124">
        <v>5</v>
      </c>
      <c r="AD26" s="77">
        <v>5</v>
      </c>
      <c r="AE26" s="187">
        <f t="shared" si="1"/>
        <v>1</v>
      </c>
      <c r="AF26" s="211"/>
      <c r="AG26" s="168" t="s">
        <v>373</v>
      </c>
      <c r="AH26" s="87" t="s">
        <v>93</v>
      </c>
      <c r="AI26" s="57" t="s">
        <v>10</v>
      </c>
    </row>
    <row r="27" spans="1:35" ht="96" x14ac:dyDescent="0.2">
      <c r="A27" s="226" t="s">
        <v>35</v>
      </c>
      <c r="B27" s="236" t="s">
        <v>36</v>
      </c>
      <c r="C27" s="229" t="s">
        <v>33</v>
      </c>
      <c r="D27" s="56">
        <v>1</v>
      </c>
      <c r="E27" s="68" t="s">
        <v>112</v>
      </c>
      <c r="F27" s="28"/>
      <c r="G27" s="28"/>
      <c r="H27" s="28"/>
      <c r="I27" s="48"/>
      <c r="J27" s="28"/>
      <c r="K27" s="48"/>
      <c r="L27" s="22"/>
      <c r="M27" s="48"/>
      <c r="N27" s="22"/>
      <c r="O27" s="22"/>
      <c r="P27" s="22"/>
      <c r="Q27" s="138"/>
      <c r="R27" s="66" t="s">
        <v>74</v>
      </c>
      <c r="S27" s="93" t="s">
        <v>177</v>
      </c>
      <c r="T27" s="56" t="s">
        <v>37</v>
      </c>
      <c r="U27" s="15">
        <v>1</v>
      </c>
      <c r="V27" s="81">
        <v>0</v>
      </c>
      <c r="W27" s="77">
        <v>1</v>
      </c>
      <c r="X27" s="75">
        <f t="shared" si="0"/>
        <v>0</v>
      </c>
      <c r="Y27" s="209" t="e">
        <f>AVERAGE(X27:X48)*#REF!</f>
        <v>#DIV/0!</v>
      </c>
      <c r="Z27" s="176" t="s">
        <v>320</v>
      </c>
      <c r="AA27" s="56" t="s">
        <v>37</v>
      </c>
      <c r="AB27" s="15">
        <v>1</v>
      </c>
      <c r="AC27" s="81">
        <v>0</v>
      </c>
      <c r="AD27" s="77">
        <v>1</v>
      </c>
      <c r="AE27" s="187">
        <f t="shared" si="1"/>
        <v>0</v>
      </c>
      <c r="AF27" s="209"/>
      <c r="AG27" s="176" t="s">
        <v>371</v>
      </c>
      <c r="AH27" s="87" t="s">
        <v>91</v>
      </c>
      <c r="AI27" s="57" t="s">
        <v>10</v>
      </c>
    </row>
    <row r="28" spans="1:35" ht="78.75" customHeight="1" x14ac:dyDescent="0.2">
      <c r="A28" s="227"/>
      <c r="B28" s="237"/>
      <c r="C28" s="230"/>
      <c r="D28" s="155">
        <v>2</v>
      </c>
      <c r="E28" s="152" t="s">
        <v>38</v>
      </c>
      <c r="F28" s="28"/>
      <c r="G28" s="28"/>
      <c r="H28" s="28"/>
      <c r="I28" s="48"/>
      <c r="J28" s="28"/>
      <c r="K28" s="48"/>
      <c r="L28" s="22"/>
      <c r="M28" s="48"/>
      <c r="N28" s="22"/>
      <c r="O28" s="22"/>
      <c r="P28" s="22"/>
      <c r="Q28" s="138"/>
      <c r="R28" s="155" t="s">
        <v>39</v>
      </c>
      <c r="S28" s="155" t="s">
        <v>177</v>
      </c>
      <c r="T28" s="56" t="s">
        <v>40</v>
      </c>
      <c r="U28" s="36">
        <v>1</v>
      </c>
      <c r="V28" s="81">
        <v>0</v>
      </c>
      <c r="W28" s="77">
        <v>25</v>
      </c>
      <c r="X28" s="75">
        <f t="shared" si="0"/>
        <v>0</v>
      </c>
      <c r="Y28" s="210"/>
      <c r="Z28" s="176" t="s">
        <v>321</v>
      </c>
      <c r="AA28" s="56" t="s">
        <v>40</v>
      </c>
      <c r="AB28" s="36">
        <v>1</v>
      </c>
      <c r="AC28" s="81">
        <v>0</v>
      </c>
      <c r="AD28" s="77">
        <v>25</v>
      </c>
      <c r="AE28" s="187">
        <f t="shared" si="1"/>
        <v>0</v>
      </c>
      <c r="AF28" s="210"/>
      <c r="AG28" s="176" t="s">
        <v>372</v>
      </c>
      <c r="AH28" s="87" t="s">
        <v>91</v>
      </c>
      <c r="AI28" s="57" t="s">
        <v>10</v>
      </c>
    </row>
    <row r="29" spans="1:35" ht="67.5" customHeight="1" x14ac:dyDescent="0.2">
      <c r="A29" s="227"/>
      <c r="B29" s="238"/>
      <c r="C29" s="231"/>
      <c r="D29" s="66">
        <v>3</v>
      </c>
      <c r="E29" s="55" t="s">
        <v>277</v>
      </c>
      <c r="F29" s="28"/>
      <c r="G29" s="28"/>
      <c r="H29" s="28"/>
      <c r="I29" s="138"/>
      <c r="J29" s="28"/>
      <c r="K29" s="48"/>
      <c r="L29" s="22"/>
      <c r="M29" s="22"/>
      <c r="N29" s="22"/>
      <c r="O29" s="22"/>
      <c r="P29" s="22"/>
      <c r="Q29" s="22"/>
      <c r="R29" s="155" t="s">
        <v>267</v>
      </c>
      <c r="S29" s="56" t="s">
        <v>186</v>
      </c>
      <c r="T29" s="14" t="s">
        <v>267</v>
      </c>
      <c r="U29" s="161">
        <v>1</v>
      </c>
      <c r="V29" s="81">
        <v>1</v>
      </c>
      <c r="W29" s="77">
        <v>1</v>
      </c>
      <c r="X29" s="75">
        <f t="shared" si="0"/>
        <v>1</v>
      </c>
      <c r="Y29" s="210"/>
      <c r="Z29" s="176" t="s">
        <v>422</v>
      </c>
      <c r="AA29" s="14" t="s">
        <v>267</v>
      </c>
      <c r="AB29" s="161">
        <v>1</v>
      </c>
      <c r="AC29" s="81" t="s">
        <v>378</v>
      </c>
      <c r="AD29" s="81" t="s">
        <v>378</v>
      </c>
      <c r="AE29" s="187" t="e">
        <f t="shared" si="1"/>
        <v>#VALUE!</v>
      </c>
      <c r="AF29" s="210"/>
      <c r="AG29" s="176" t="s">
        <v>423</v>
      </c>
      <c r="AH29" s="87" t="s">
        <v>91</v>
      </c>
      <c r="AI29" s="57" t="s">
        <v>10</v>
      </c>
    </row>
    <row r="30" spans="1:35" ht="60" x14ac:dyDescent="0.2">
      <c r="A30" s="227"/>
      <c r="B30" s="236" t="s">
        <v>41</v>
      </c>
      <c r="C30" s="229" t="s">
        <v>19</v>
      </c>
      <c r="D30" s="66">
        <v>1</v>
      </c>
      <c r="E30" s="68" t="s">
        <v>42</v>
      </c>
      <c r="F30" s="5"/>
      <c r="G30" s="96"/>
      <c r="H30" s="28"/>
      <c r="I30" s="28"/>
      <c r="J30" s="28"/>
      <c r="K30" s="28"/>
      <c r="L30" s="22"/>
      <c r="M30" s="22"/>
      <c r="N30" s="22"/>
      <c r="O30" s="22"/>
      <c r="P30" s="22"/>
      <c r="Q30" s="22"/>
      <c r="R30" s="66" t="s">
        <v>43</v>
      </c>
      <c r="S30" s="93" t="s">
        <v>177</v>
      </c>
      <c r="T30" s="56" t="s">
        <v>75</v>
      </c>
      <c r="U30" s="14">
        <v>1</v>
      </c>
      <c r="V30" s="81">
        <v>1</v>
      </c>
      <c r="W30" s="77">
        <v>1</v>
      </c>
      <c r="X30" s="75">
        <f t="shared" si="0"/>
        <v>1</v>
      </c>
      <c r="Y30" s="210"/>
      <c r="Z30" s="166" t="s">
        <v>293</v>
      </c>
      <c r="AA30" s="56" t="s">
        <v>75</v>
      </c>
      <c r="AB30" s="14">
        <v>1</v>
      </c>
      <c r="AC30" s="81" t="s">
        <v>378</v>
      </c>
      <c r="AD30" s="77" t="s">
        <v>378</v>
      </c>
      <c r="AE30" s="187" t="e">
        <f t="shared" si="1"/>
        <v>#VALUE!</v>
      </c>
      <c r="AF30" s="210"/>
      <c r="AG30" s="166" t="s">
        <v>364</v>
      </c>
      <c r="AH30" s="87" t="s">
        <v>94</v>
      </c>
      <c r="AI30" s="57" t="s">
        <v>95</v>
      </c>
    </row>
    <row r="31" spans="1:35" ht="243" customHeight="1" x14ac:dyDescent="0.2">
      <c r="A31" s="227"/>
      <c r="B31" s="237"/>
      <c r="C31" s="230"/>
      <c r="D31" s="66">
        <v>2</v>
      </c>
      <c r="E31" s="55" t="s">
        <v>144</v>
      </c>
      <c r="F31" s="96"/>
      <c r="G31" s="29"/>
      <c r="H31" s="29"/>
      <c r="I31" s="29"/>
      <c r="J31" s="29"/>
      <c r="K31" s="29"/>
      <c r="L31" s="30"/>
      <c r="M31" s="31"/>
      <c r="N31" s="31"/>
      <c r="O31" s="31"/>
      <c r="P31" s="31"/>
      <c r="Q31" s="50"/>
      <c r="R31" s="8" t="s">
        <v>43</v>
      </c>
      <c r="S31" s="116" t="s">
        <v>177</v>
      </c>
      <c r="T31" s="10" t="s">
        <v>76</v>
      </c>
      <c r="U31" s="14">
        <v>1</v>
      </c>
      <c r="V31" s="81">
        <v>1</v>
      </c>
      <c r="W31" s="77">
        <v>1</v>
      </c>
      <c r="X31" s="75">
        <f t="shared" si="0"/>
        <v>1</v>
      </c>
      <c r="Y31" s="210"/>
      <c r="Z31" s="167" t="s">
        <v>294</v>
      </c>
      <c r="AA31" s="10" t="s">
        <v>76</v>
      </c>
      <c r="AB31" s="14">
        <v>1</v>
      </c>
      <c r="AC31" s="81" t="s">
        <v>378</v>
      </c>
      <c r="AD31" s="77" t="s">
        <v>378</v>
      </c>
      <c r="AE31" s="187" t="e">
        <f t="shared" si="1"/>
        <v>#VALUE!</v>
      </c>
      <c r="AF31" s="210"/>
      <c r="AG31" s="167" t="s">
        <v>364</v>
      </c>
      <c r="AH31" s="87" t="s">
        <v>94</v>
      </c>
      <c r="AI31" s="57" t="s">
        <v>87</v>
      </c>
    </row>
    <row r="32" spans="1:35" ht="168" x14ac:dyDescent="0.2">
      <c r="A32" s="227"/>
      <c r="B32" s="237"/>
      <c r="C32" s="230"/>
      <c r="D32" s="66">
        <v>3</v>
      </c>
      <c r="E32" s="55" t="s">
        <v>204</v>
      </c>
      <c r="F32" s="96"/>
      <c r="G32" s="96"/>
      <c r="H32" s="96"/>
      <c r="I32" s="95"/>
      <c r="J32" s="96"/>
      <c r="K32" s="96"/>
      <c r="L32" s="95"/>
      <c r="M32" s="96"/>
      <c r="N32" s="96"/>
      <c r="O32" s="96"/>
      <c r="P32" s="96"/>
      <c r="Q32" s="96"/>
      <c r="R32" s="133" t="s">
        <v>194</v>
      </c>
      <c r="S32" s="133" t="s">
        <v>186</v>
      </c>
      <c r="T32" s="56" t="s">
        <v>205</v>
      </c>
      <c r="U32" s="129">
        <v>1</v>
      </c>
      <c r="V32" s="81">
        <v>5</v>
      </c>
      <c r="W32" s="77">
        <v>5</v>
      </c>
      <c r="X32" s="75">
        <f t="shared" si="0"/>
        <v>1</v>
      </c>
      <c r="Y32" s="210"/>
      <c r="Z32" s="168" t="s">
        <v>295</v>
      </c>
      <c r="AA32" s="56" t="s">
        <v>205</v>
      </c>
      <c r="AB32" s="129">
        <v>1</v>
      </c>
      <c r="AC32" s="81">
        <v>1</v>
      </c>
      <c r="AD32" s="77">
        <v>1</v>
      </c>
      <c r="AE32" s="187">
        <f t="shared" si="1"/>
        <v>1</v>
      </c>
      <c r="AF32" s="210"/>
      <c r="AG32" s="168" t="s">
        <v>381</v>
      </c>
      <c r="AH32" s="87" t="s">
        <v>98</v>
      </c>
      <c r="AI32" s="57" t="s">
        <v>87</v>
      </c>
    </row>
    <row r="33" spans="1:35" ht="301.5" customHeight="1" x14ac:dyDescent="0.2">
      <c r="A33" s="227"/>
      <c r="B33" s="232" t="s">
        <v>120</v>
      </c>
      <c r="C33" s="229" t="s">
        <v>19</v>
      </c>
      <c r="D33" s="92">
        <v>1</v>
      </c>
      <c r="E33" s="135" t="s">
        <v>296</v>
      </c>
      <c r="F33" s="46"/>
      <c r="G33" s="101"/>
      <c r="H33" s="96"/>
      <c r="I33" s="96"/>
      <c r="J33" s="101"/>
      <c r="K33" s="101"/>
      <c r="L33" s="96"/>
      <c r="M33" s="102"/>
      <c r="N33" s="102"/>
      <c r="O33" s="94"/>
      <c r="P33" s="102"/>
      <c r="Q33" s="95"/>
      <c r="R33" s="133" t="s">
        <v>182</v>
      </c>
      <c r="S33" s="15" t="s">
        <v>186</v>
      </c>
      <c r="T33" s="19" t="s">
        <v>297</v>
      </c>
      <c r="U33" s="12">
        <v>1</v>
      </c>
      <c r="V33" s="81">
        <v>4</v>
      </c>
      <c r="W33" s="77">
        <v>4</v>
      </c>
      <c r="X33" s="75">
        <f t="shared" si="0"/>
        <v>1</v>
      </c>
      <c r="Y33" s="210"/>
      <c r="Z33" s="168" t="s">
        <v>298</v>
      </c>
      <c r="AA33" s="19" t="s">
        <v>297</v>
      </c>
      <c r="AB33" s="12">
        <v>1</v>
      </c>
      <c r="AC33" s="81">
        <v>4</v>
      </c>
      <c r="AD33" s="77">
        <v>4</v>
      </c>
      <c r="AE33" s="187">
        <f t="shared" si="1"/>
        <v>1</v>
      </c>
      <c r="AF33" s="210"/>
      <c r="AG33" s="168" t="s">
        <v>382</v>
      </c>
      <c r="AH33" s="87" t="s">
        <v>98</v>
      </c>
      <c r="AI33" s="57" t="s">
        <v>87</v>
      </c>
    </row>
    <row r="34" spans="1:35" ht="168" x14ac:dyDescent="0.2">
      <c r="A34" s="227"/>
      <c r="B34" s="233"/>
      <c r="C34" s="230"/>
      <c r="D34" s="92">
        <v>2</v>
      </c>
      <c r="E34" s="125" t="s">
        <v>78</v>
      </c>
      <c r="F34" s="46"/>
      <c r="G34" s="101"/>
      <c r="H34" s="96"/>
      <c r="I34" s="96"/>
      <c r="J34" s="101"/>
      <c r="K34" s="101"/>
      <c r="L34" s="96"/>
      <c r="M34" s="102"/>
      <c r="N34" s="102"/>
      <c r="O34" s="94"/>
      <c r="P34" s="102"/>
      <c r="Q34" s="95"/>
      <c r="R34" s="10" t="s">
        <v>79</v>
      </c>
      <c r="S34" s="19" t="s">
        <v>186</v>
      </c>
      <c r="T34" s="19" t="s">
        <v>80</v>
      </c>
      <c r="U34" s="12">
        <v>1</v>
      </c>
      <c r="V34" s="81">
        <v>2</v>
      </c>
      <c r="W34" s="77">
        <v>20</v>
      </c>
      <c r="X34" s="75">
        <f t="shared" si="0"/>
        <v>0.1</v>
      </c>
      <c r="Y34" s="210"/>
      <c r="Z34" s="168" t="s">
        <v>304</v>
      </c>
      <c r="AA34" s="19" t="s">
        <v>80</v>
      </c>
      <c r="AB34" s="12">
        <v>1</v>
      </c>
      <c r="AC34" s="81">
        <v>0</v>
      </c>
      <c r="AD34" s="77">
        <v>20</v>
      </c>
      <c r="AE34" s="187">
        <f t="shared" si="1"/>
        <v>0</v>
      </c>
      <c r="AF34" s="210"/>
      <c r="AG34" s="204" t="s">
        <v>399</v>
      </c>
      <c r="AH34" s="163" t="s">
        <v>98</v>
      </c>
      <c r="AI34" s="57" t="s">
        <v>246</v>
      </c>
    </row>
    <row r="35" spans="1:35" ht="72" x14ac:dyDescent="0.2">
      <c r="A35" s="227"/>
      <c r="B35" s="233"/>
      <c r="C35" s="230"/>
      <c r="D35" s="155">
        <v>3</v>
      </c>
      <c r="E35" s="164" t="s">
        <v>286</v>
      </c>
      <c r="F35" s="46"/>
      <c r="G35" s="46"/>
      <c r="H35" s="5"/>
      <c r="I35" s="5"/>
      <c r="J35" s="46"/>
      <c r="K35" s="46"/>
      <c r="L35" s="96"/>
      <c r="M35" s="99"/>
      <c r="N35" s="99"/>
      <c r="O35" s="49"/>
      <c r="P35" s="99"/>
      <c r="Q35" s="50"/>
      <c r="R35" s="155" t="s">
        <v>255</v>
      </c>
      <c r="S35" s="19" t="s">
        <v>186</v>
      </c>
      <c r="T35" s="19" t="s">
        <v>256</v>
      </c>
      <c r="U35" s="158">
        <v>1</v>
      </c>
      <c r="V35" s="81">
        <v>0</v>
      </c>
      <c r="W35" s="77">
        <v>1</v>
      </c>
      <c r="X35" s="75">
        <f t="shared" si="0"/>
        <v>0</v>
      </c>
      <c r="Y35" s="210"/>
      <c r="Z35" s="168" t="s">
        <v>299</v>
      </c>
      <c r="AA35" s="19" t="s">
        <v>256</v>
      </c>
      <c r="AB35" s="158">
        <v>1</v>
      </c>
      <c r="AC35" s="81">
        <v>0</v>
      </c>
      <c r="AD35" s="77">
        <v>1</v>
      </c>
      <c r="AE35" s="187">
        <f t="shared" si="1"/>
        <v>0</v>
      </c>
      <c r="AF35" s="210"/>
      <c r="AG35" s="168" t="s">
        <v>299</v>
      </c>
      <c r="AH35" s="163" t="s">
        <v>98</v>
      </c>
      <c r="AI35" s="57" t="s">
        <v>246</v>
      </c>
    </row>
    <row r="36" spans="1:35" ht="48" x14ac:dyDescent="0.2">
      <c r="A36" s="227"/>
      <c r="B36" s="233"/>
      <c r="C36" s="230"/>
      <c r="D36" s="155">
        <v>4</v>
      </c>
      <c r="E36" s="125" t="s">
        <v>287</v>
      </c>
      <c r="F36" s="46"/>
      <c r="G36" s="46"/>
      <c r="H36" s="5"/>
      <c r="I36" s="5"/>
      <c r="J36" s="46"/>
      <c r="K36" s="46"/>
      <c r="L36" s="96"/>
      <c r="M36" s="99"/>
      <c r="N36" s="99"/>
      <c r="O36" s="49"/>
      <c r="P36" s="99"/>
      <c r="Q36" s="50"/>
      <c r="R36" s="10" t="s">
        <v>257</v>
      </c>
      <c r="S36" s="19" t="s">
        <v>186</v>
      </c>
      <c r="T36" s="19" t="s">
        <v>257</v>
      </c>
      <c r="U36" s="158">
        <v>1</v>
      </c>
      <c r="V36" s="81">
        <v>0</v>
      </c>
      <c r="W36" s="77">
        <v>1</v>
      </c>
      <c r="X36" s="75">
        <f t="shared" si="0"/>
        <v>0</v>
      </c>
      <c r="Y36" s="210"/>
      <c r="Z36" s="168" t="s">
        <v>299</v>
      </c>
      <c r="AA36" s="19" t="s">
        <v>257</v>
      </c>
      <c r="AB36" s="158">
        <v>1</v>
      </c>
      <c r="AC36" s="81">
        <v>0</v>
      </c>
      <c r="AD36" s="77">
        <v>1</v>
      </c>
      <c r="AE36" s="187">
        <f t="shared" si="1"/>
        <v>0</v>
      </c>
      <c r="AF36" s="210"/>
      <c r="AG36" s="168" t="s">
        <v>299</v>
      </c>
      <c r="AH36" s="163" t="s">
        <v>98</v>
      </c>
      <c r="AI36" s="57" t="s">
        <v>246</v>
      </c>
    </row>
    <row r="37" spans="1:35" ht="72" x14ac:dyDescent="0.2">
      <c r="A37" s="227"/>
      <c r="B37" s="233"/>
      <c r="C37" s="230"/>
      <c r="D37" s="155">
        <v>5</v>
      </c>
      <c r="E37" s="125" t="s">
        <v>288</v>
      </c>
      <c r="F37" s="46"/>
      <c r="G37" s="46"/>
      <c r="H37" s="5"/>
      <c r="I37" s="5"/>
      <c r="J37" s="46"/>
      <c r="K37" s="46"/>
      <c r="L37" s="96"/>
      <c r="M37" s="99"/>
      <c r="N37" s="99"/>
      <c r="O37" s="49"/>
      <c r="P37" s="99"/>
      <c r="Q37" s="50"/>
      <c r="R37" s="154" t="s">
        <v>258</v>
      </c>
      <c r="S37" s="19" t="s">
        <v>186</v>
      </c>
      <c r="T37" s="20" t="s">
        <v>258</v>
      </c>
      <c r="U37" s="158">
        <v>1</v>
      </c>
      <c r="V37" s="81">
        <v>0</v>
      </c>
      <c r="W37" s="77">
        <v>1</v>
      </c>
      <c r="X37" s="75">
        <f t="shared" si="0"/>
        <v>0</v>
      </c>
      <c r="Y37" s="210"/>
      <c r="Z37" s="168" t="s">
        <v>299</v>
      </c>
      <c r="AA37" s="20" t="s">
        <v>258</v>
      </c>
      <c r="AB37" s="158">
        <v>1</v>
      </c>
      <c r="AC37" s="81">
        <v>0</v>
      </c>
      <c r="AD37" s="77">
        <v>1</v>
      </c>
      <c r="AE37" s="187">
        <f t="shared" si="1"/>
        <v>0</v>
      </c>
      <c r="AF37" s="210"/>
      <c r="AG37" s="168" t="s">
        <v>299</v>
      </c>
      <c r="AH37" s="163" t="s">
        <v>98</v>
      </c>
      <c r="AI37" s="57" t="s">
        <v>87</v>
      </c>
    </row>
    <row r="38" spans="1:35" ht="120" x14ac:dyDescent="0.2">
      <c r="A38" s="227"/>
      <c r="B38" s="233"/>
      <c r="C38" s="230"/>
      <c r="D38" s="155">
        <v>6</v>
      </c>
      <c r="E38" s="125" t="str">
        <f>'[1]Plan de Acción Cgdsai 2018'!$E$38</f>
        <v>Aplicar cuatrimestralmente matriz de seguimiento de información basica y/o minima obligatoria a publicar en la pagina web de la Contraloria de acuerdo a la Ley 1712 de 2014, el Decreto 103 de 2015 y la Resolución 3564 de 2015.</v>
      </c>
      <c r="F38" s="101"/>
      <c r="G38" s="46"/>
      <c r="H38" s="46"/>
      <c r="I38" s="46"/>
      <c r="J38" s="101"/>
      <c r="K38" s="46"/>
      <c r="L38" s="98"/>
      <c r="M38" s="99"/>
      <c r="N38" s="101"/>
      <c r="O38" s="99"/>
      <c r="P38" s="99"/>
      <c r="Q38" s="50"/>
      <c r="R38" s="133" t="s">
        <v>145</v>
      </c>
      <c r="S38" s="56" t="s">
        <v>186</v>
      </c>
      <c r="T38" s="20" t="s">
        <v>289</v>
      </c>
      <c r="U38" s="12">
        <v>1</v>
      </c>
      <c r="V38" s="81">
        <v>1</v>
      </c>
      <c r="W38" s="77">
        <v>3</v>
      </c>
      <c r="X38" s="75">
        <f t="shared" si="0"/>
        <v>0.33333333333333331</v>
      </c>
      <c r="Y38" s="210"/>
      <c r="Z38" s="168" t="s">
        <v>300</v>
      </c>
      <c r="AA38" s="20" t="s">
        <v>289</v>
      </c>
      <c r="AB38" s="12">
        <v>1</v>
      </c>
      <c r="AC38" s="81">
        <v>1</v>
      </c>
      <c r="AD38" s="77">
        <v>3</v>
      </c>
      <c r="AE38" s="187">
        <f t="shared" si="1"/>
        <v>0.33333333333333331</v>
      </c>
      <c r="AF38" s="210"/>
      <c r="AG38" s="204" t="s">
        <v>400</v>
      </c>
      <c r="AH38" s="163" t="s">
        <v>98</v>
      </c>
      <c r="AI38" s="57" t="s">
        <v>247</v>
      </c>
    </row>
    <row r="39" spans="1:35" ht="72" x14ac:dyDescent="0.2">
      <c r="A39" s="227"/>
      <c r="B39" s="233"/>
      <c r="C39" s="239" t="s">
        <v>196</v>
      </c>
      <c r="D39" s="116">
        <v>1</v>
      </c>
      <c r="E39" s="144" t="s">
        <v>248</v>
      </c>
      <c r="F39" s="46"/>
      <c r="G39" s="46"/>
      <c r="H39" s="46"/>
      <c r="I39" s="29"/>
      <c r="J39" s="46"/>
      <c r="K39" s="46"/>
      <c r="L39" s="98"/>
      <c r="M39" s="31"/>
      <c r="N39" s="102"/>
      <c r="O39" s="99"/>
      <c r="P39" s="99"/>
      <c r="Q39" s="50"/>
      <c r="R39" s="133" t="s">
        <v>197</v>
      </c>
      <c r="S39" s="56" t="s">
        <v>186</v>
      </c>
      <c r="T39" s="146" t="s">
        <v>198</v>
      </c>
      <c r="U39" s="16">
        <v>1</v>
      </c>
      <c r="V39" s="81">
        <v>0</v>
      </c>
      <c r="W39" s="77">
        <v>0</v>
      </c>
      <c r="X39" s="75" t="e">
        <f t="shared" si="0"/>
        <v>#DIV/0!</v>
      </c>
      <c r="Y39" s="210"/>
      <c r="Z39" s="168" t="s">
        <v>340</v>
      </c>
      <c r="AA39" s="146" t="s">
        <v>198</v>
      </c>
      <c r="AB39" s="16">
        <v>1</v>
      </c>
      <c r="AC39" s="81">
        <v>0</v>
      </c>
      <c r="AD39" s="77">
        <v>0</v>
      </c>
      <c r="AE39" s="187" t="e">
        <f t="shared" si="1"/>
        <v>#DIV/0!</v>
      </c>
      <c r="AF39" s="210"/>
      <c r="AG39" s="168" t="s">
        <v>340</v>
      </c>
      <c r="AH39" s="87" t="s">
        <v>200</v>
      </c>
      <c r="AI39" s="57" t="s">
        <v>249</v>
      </c>
    </row>
    <row r="40" spans="1:35" ht="132" customHeight="1" x14ac:dyDescent="0.2">
      <c r="A40" s="227"/>
      <c r="B40" s="234"/>
      <c r="C40" s="239"/>
      <c r="D40" s="116">
        <v>2</v>
      </c>
      <c r="E40" s="55" t="s">
        <v>204</v>
      </c>
      <c r="F40" s="96"/>
      <c r="G40" s="96"/>
      <c r="H40" s="96"/>
      <c r="I40" s="95"/>
      <c r="J40" s="96"/>
      <c r="K40" s="96"/>
      <c r="L40" s="95"/>
      <c r="M40" s="96"/>
      <c r="N40" s="96"/>
      <c r="O40" s="96"/>
      <c r="P40" s="96"/>
      <c r="Q40" s="96"/>
      <c r="R40" s="133" t="s">
        <v>194</v>
      </c>
      <c r="S40" s="133" t="s">
        <v>186</v>
      </c>
      <c r="T40" s="56" t="s">
        <v>205</v>
      </c>
      <c r="U40" s="129">
        <v>1</v>
      </c>
      <c r="V40" s="81">
        <v>2</v>
      </c>
      <c r="W40" s="77">
        <v>3</v>
      </c>
      <c r="X40" s="75">
        <f t="shared" si="0"/>
        <v>0.66666666666666663</v>
      </c>
      <c r="Y40" s="210"/>
      <c r="Z40" s="168" t="s">
        <v>326</v>
      </c>
      <c r="AA40" s="56" t="s">
        <v>205</v>
      </c>
      <c r="AB40" s="129">
        <v>1</v>
      </c>
      <c r="AC40" s="81">
        <v>5</v>
      </c>
      <c r="AD40" s="77">
        <v>5</v>
      </c>
      <c r="AE40" s="187">
        <f t="shared" si="1"/>
        <v>1</v>
      </c>
      <c r="AF40" s="210"/>
      <c r="AG40" s="168" t="s">
        <v>373</v>
      </c>
      <c r="AH40" s="87" t="s">
        <v>200</v>
      </c>
      <c r="AI40" s="57" t="s">
        <v>10</v>
      </c>
    </row>
    <row r="41" spans="1:35" ht="84" customHeight="1" x14ac:dyDescent="0.2">
      <c r="A41" s="227"/>
      <c r="B41" s="236" t="s">
        <v>115</v>
      </c>
      <c r="C41" s="229" t="s">
        <v>47</v>
      </c>
      <c r="D41" s="153">
        <v>1</v>
      </c>
      <c r="E41" s="6" t="s">
        <v>236</v>
      </c>
      <c r="F41" s="101"/>
      <c r="G41" s="32"/>
      <c r="H41" s="32"/>
      <c r="I41" s="32"/>
      <c r="J41" s="32"/>
      <c r="K41" s="32"/>
      <c r="L41" s="27"/>
      <c r="M41" s="27"/>
      <c r="N41" s="27"/>
      <c r="O41" s="27"/>
      <c r="P41" s="27"/>
      <c r="Q41" s="33"/>
      <c r="R41" s="10" t="s">
        <v>166</v>
      </c>
      <c r="S41" s="19" t="s">
        <v>177</v>
      </c>
      <c r="T41" s="16" t="s">
        <v>259</v>
      </c>
      <c r="U41" s="14">
        <v>1</v>
      </c>
      <c r="V41" s="81">
        <v>1</v>
      </c>
      <c r="W41" s="77">
        <v>1</v>
      </c>
      <c r="X41" s="75">
        <f t="shared" si="0"/>
        <v>1</v>
      </c>
      <c r="Y41" s="210"/>
      <c r="Z41" s="177" t="s">
        <v>327</v>
      </c>
      <c r="AA41" s="16" t="s">
        <v>259</v>
      </c>
      <c r="AB41" s="14">
        <v>1</v>
      </c>
      <c r="AC41" s="81" t="s">
        <v>378</v>
      </c>
      <c r="AD41" s="77" t="s">
        <v>378</v>
      </c>
      <c r="AE41" s="187" t="e">
        <f t="shared" si="1"/>
        <v>#VALUE!</v>
      </c>
      <c r="AF41" s="210"/>
      <c r="AG41" s="201" t="s">
        <v>386</v>
      </c>
      <c r="AH41" s="87" t="s">
        <v>96</v>
      </c>
      <c r="AI41" s="87" t="s">
        <v>97</v>
      </c>
    </row>
    <row r="42" spans="1:35" ht="64.5" customHeight="1" x14ac:dyDescent="0.2">
      <c r="A42" s="227"/>
      <c r="B42" s="237"/>
      <c r="C42" s="230"/>
      <c r="D42" s="56">
        <v>2</v>
      </c>
      <c r="E42" s="55" t="s">
        <v>167</v>
      </c>
      <c r="F42" s="32"/>
      <c r="G42" s="32"/>
      <c r="H42" s="46"/>
      <c r="I42" s="32"/>
      <c r="J42" s="32"/>
      <c r="K42" s="101"/>
      <c r="L42" s="27"/>
      <c r="M42" s="101"/>
      <c r="N42" s="27"/>
      <c r="O42" s="27"/>
      <c r="P42" s="27"/>
      <c r="Q42" s="101"/>
      <c r="R42" s="10" t="s">
        <v>166</v>
      </c>
      <c r="S42" s="19" t="s">
        <v>177</v>
      </c>
      <c r="T42" s="16" t="s">
        <v>168</v>
      </c>
      <c r="U42" s="16">
        <v>1</v>
      </c>
      <c r="V42" s="81">
        <v>0</v>
      </c>
      <c r="W42" s="77">
        <v>0</v>
      </c>
      <c r="X42" s="75" t="e">
        <f t="shared" si="0"/>
        <v>#DIV/0!</v>
      </c>
      <c r="Y42" s="210"/>
      <c r="Z42" s="178" t="s">
        <v>328</v>
      </c>
      <c r="AA42" s="16" t="s">
        <v>168</v>
      </c>
      <c r="AB42" s="16">
        <v>1</v>
      </c>
      <c r="AC42" s="81">
        <v>2</v>
      </c>
      <c r="AD42" s="77">
        <v>2</v>
      </c>
      <c r="AE42" s="187">
        <f t="shared" si="1"/>
        <v>1</v>
      </c>
      <c r="AF42" s="210"/>
      <c r="AG42" s="178" t="s">
        <v>387</v>
      </c>
      <c r="AH42" s="87" t="s">
        <v>96</v>
      </c>
      <c r="AI42" s="87" t="s">
        <v>290</v>
      </c>
    </row>
    <row r="43" spans="1:35" ht="64.5" customHeight="1" x14ac:dyDescent="0.2">
      <c r="A43" s="227"/>
      <c r="B43" s="237"/>
      <c r="C43" s="231"/>
      <c r="D43" s="56">
        <v>3</v>
      </c>
      <c r="E43" s="55" t="s">
        <v>237</v>
      </c>
      <c r="F43" s="32"/>
      <c r="G43" s="32"/>
      <c r="H43" s="159"/>
      <c r="I43" s="32"/>
      <c r="J43" s="32"/>
      <c r="K43" s="32"/>
      <c r="L43" s="27"/>
      <c r="M43" s="150"/>
      <c r="N43" s="27"/>
      <c r="O43" s="27"/>
      <c r="P43" s="27"/>
      <c r="Q43" s="33"/>
      <c r="R43" s="10" t="s">
        <v>166</v>
      </c>
      <c r="S43" s="19" t="s">
        <v>177</v>
      </c>
      <c r="T43" s="16" t="s">
        <v>260</v>
      </c>
      <c r="U43" s="16">
        <v>1</v>
      </c>
      <c r="V43" s="81">
        <v>0</v>
      </c>
      <c r="W43" s="77">
        <v>0</v>
      </c>
      <c r="X43" s="75" t="e">
        <f t="shared" si="0"/>
        <v>#DIV/0!</v>
      </c>
      <c r="Y43" s="210"/>
      <c r="Z43" s="178" t="s">
        <v>329</v>
      </c>
      <c r="AA43" s="16" t="s">
        <v>260</v>
      </c>
      <c r="AB43" s="16">
        <v>1</v>
      </c>
      <c r="AC43" s="81" t="s">
        <v>378</v>
      </c>
      <c r="AD43" s="77" t="s">
        <v>378</v>
      </c>
      <c r="AE43" s="187" t="e">
        <f t="shared" si="1"/>
        <v>#VALUE!</v>
      </c>
      <c r="AF43" s="210"/>
      <c r="AG43" s="178" t="s">
        <v>388</v>
      </c>
      <c r="AH43" s="87" t="s">
        <v>96</v>
      </c>
      <c r="AI43" s="87" t="s">
        <v>116</v>
      </c>
    </row>
    <row r="44" spans="1:35" ht="72" x14ac:dyDescent="0.2">
      <c r="A44" s="227"/>
      <c r="B44" s="237"/>
      <c r="C44" s="229" t="s">
        <v>19</v>
      </c>
      <c r="D44" s="56">
        <v>1</v>
      </c>
      <c r="E44" s="143" t="s">
        <v>284</v>
      </c>
      <c r="F44" s="150"/>
      <c r="G44" s="32"/>
      <c r="H44" s="159"/>
      <c r="I44" s="150"/>
      <c r="J44" s="32"/>
      <c r="K44" s="159"/>
      <c r="L44" s="151"/>
      <c r="M44" s="27"/>
      <c r="N44" s="113"/>
      <c r="O44" s="151"/>
      <c r="P44" s="27"/>
      <c r="Q44" s="165"/>
      <c r="R44" s="10" t="s">
        <v>291</v>
      </c>
      <c r="S44" s="19" t="s">
        <v>177</v>
      </c>
      <c r="T44" s="145" t="s">
        <v>285</v>
      </c>
      <c r="U44" s="19">
        <v>4</v>
      </c>
      <c r="V44" s="81">
        <v>1</v>
      </c>
      <c r="W44" s="77">
        <v>4</v>
      </c>
      <c r="X44" s="75">
        <f t="shared" si="0"/>
        <v>0.25</v>
      </c>
      <c r="Y44" s="210"/>
      <c r="Z44" s="169" t="s">
        <v>301</v>
      </c>
      <c r="AA44" s="145" t="s">
        <v>285</v>
      </c>
      <c r="AB44" s="19">
        <v>4</v>
      </c>
      <c r="AC44" s="81">
        <v>2</v>
      </c>
      <c r="AD44" s="77">
        <v>4</v>
      </c>
      <c r="AE44" s="187">
        <f t="shared" si="1"/>
        <v>0.5</v>
      </c>
      <c r="AF44" s="210"/>
      <c r="AG44" s="169" t="s">
        <v>383</v>
      </c>
      <c r="AH44" s="87" t="s">
        <v>98</v>
      </c>
      <c r="AI44" s="57" t="s">
        <v>87</v>
      </c>
    </row>
    <row r="45" spans="1:35" ht="96" x14ac:dyDescent="0.2">
      <c r="A45" s="227"/>
      <c r="B45" s="237"/>
      <c r="C45" s="231"/>
      <c r="D45" s="56">
        <v>2</v>
      </c>
      <c r="E45" s="55" t="s">
        <v>201</v>
      </c>
      <c r="F45" s="32"/>
      <c r="G45" s="32"/>
      <c r="H45" s="32"/>
      <c r="I45" s="32"/>
      <c r="J45" s="159"/>
      <c r="K45" s="150"/>
      <c r="L45" s="150"/>
      <c r="M45" s="27"/>
      <c r="N45" s="27"/>
      <c r="O45" s="27"/>
      <c r="P45" s="27"/>
      <c r="Q45" s="33"/>
      <c r="R45" s="10" t="s">
        <v>175</v>
      </c>
      <c r="S45" s="19" t="s">
        <v>177</v>
      </c>
      <c r="T45" s="16" t="s">
        <v>176</v>
      </c>
      <c r="U45" s="19">
        <v>2</v>
      </c>
      <c r="V45" s="81">
        <v>0</v>
      </c>
      <c r="W45" s="77">
        <v>2</v>
      </c>
      <c r="X45" s="75">
        <f t="shared" si="0"/>
        <v>0</v>
      </c>
      <c r="Y45" s="210"/>
      <c r="Z45" s="168" t="s">
        <v>299</v>
      </c>
      <c r="AA45" s="16" t="s">
        <v>176</v>
      </c>
      <c r="AB45" s="19">
        <v>2</v>
      </c>
      <c r="AC45" s="81">
        <v>1</v>
      </c>
      <c r="AD45" s="77">
        <v>2</v>
      </c>
      <c r="AE45" s="187">
        <f t="shared" si="1"/>
        <v>0.5</v>
      </c>
      <c r="AF45" s="210"/>
      <c r="AG45" s="168" t="s">
        <v>384</v>
      </c>
      <c r="AH45" s="87" t="s">
        <v>98</v>
      </c>
      <c r="AI45" s="57" t="s">
        <v>100</v>
      </c>
    </row>
    <row r="46" spans="1:35" ht="48" x14ac:dyDescent="0.2">
      <c r="A46" s="227"/>
      <c r="B46" s="237"/>
      <c r="C46" s="229" t="s">
        <v>33</v>
      </c>
      <c r="D46" s="56">
        <v>1</v>
      </c>
      <c r="E46" s="55" t="s">
        <v>162</v>
      </c>
      <c r="F46" s="103"/>
      <c r="G46" s="151"/>
      <c r="H46" s="151"/>
      <c r="I46" s="151"/>
      <c r="J46" s="103"/>
      <c r="K46" s="27"/>
      <c r="L46" s="27"/>
      <c r="M46" s="103"/>
      <c r="N46" s="103"/>
      <c r="O46" s="103"/>
      <c r="P46" s="103"/>
      <c r="Q46" s="103"/>
      <c r="R46" s="56" t="s">
        <v>163</v>
      </c>
      <c r="S46" s="56" t="s">
        <v>186</v>
      </c>
      <c r="T46" s="56" t="s">
        <v>235</v>
      </c>
      <c r="U46" s="10">
        <v>1</v>
      </c>
      <c r="V46" s="81">
        <v>1</v>
      </c>
      <c r="W46" s="77">
        <v>1</v>
      </c>
      <c r="X46" s="75">
        <f t="shared" si="0"/>
        <v>1</v>
      </c>
      <c r="Y46" s="210"/>
      <c r="Z46" s="169" t="s">
        <v>323</v>
      </c>
      <c r="AA46" s="56" t="s">
        <v>235</v>
      </c>
      <c r="AB46" s="10">
        <v>1</v>
      </c>
      <c r="AC46" s="81">
        <v>0</v>
      </c>
      <c r="AD46" s="77">
        <v>1</v>
      </c>
      <c r="AE46" s="187">
        <f t="shared" si="1"/>
        <v>0</v>
      </c>
      <c r="AF46" s="210"/>
      <c r="AG46" s="169" t="s">
        <v>364</v>
      </c>
      <c r="AH46" s="87" t="s">
        <v>91</v>
      </c>
      <c r="AI46" s="142" t="s">
        <v>202</v>
      </c>
    </row>
    <row r="47" spans="1:35" ht="48" x14ac:dyDescent="0.2">
      <c r="A47" s="227"/>
      <c r="B47" s="237"/>
      <c r="C47" s="230"/>
      <c r="D47" s="56">
        <v>2</v>
      </c>
      <c r="E47" s="55" t="s">
        <v>164</v>
      </c>
      <c r="F47" s="103"/>
      <c r="G47" s="103"/>
      <c r="H47" s="103"/>
      <c r="I47" s="103"/>
      <c r="J47" s="103"/>
      <c r="K47" s="103"/>
      <c r="L47" s="105"/>
      <c r="M47" s="103"/>
      <c r="N47" s="103"/>
      <c r="O47" s="103"/>
      <c r="P47" s="103"/>
      <c r="Q47" s="103"/>
      <c r="R47" s="56" t="s">
        <v>163</v>
      </c>
      <c r="S47" s="56" t="s">
        <v>186</v>
      </c>
      <c r="T47" s="56" t="s">
        <v>235</v>
      </c>
      <c r="U47" s="10">
        <v>1</v>
      </c>
      <c r="V47" s="81">
        <v>1</v>
      </c>
      <c r="W47" s="77">
        <v>1</v>
      </c>
      <c r="X47" s="75">
        <f t="shared" si="0"/>
        <v>1</v>
      </c>
      <c r="Y47" s="210"/>
      <c r="Z47" s="169" t="s">
        <v>322</v>
      </c>
      <c r="AA47" s="56" t="s">
        <v>235</v>
      </c>
      <c r="AB47" s="10">
        <v>1</v>
      </c>
      <c r="AC47" s="81">
        <v>0</v>
      </c>
      <c r="AD47" s="77">
        <v>1</v>
      </c>
      <c r="AE47" s="187">
        <f t="shared" si="1"/>
        <v>0</v>
      </c>
      <c r="AF47" s="210"/>
      <c r="AG47" s="169" t="s">
        <v>364</v>
      </c>
      <c r="AH47" s="87" t="s">
        <v>91</v>
      </c>
      <c r="AI47" s="142" t="s">
        <v>10</v>
      </c>
    </row>
    <row r="48" spans="1:35" ht="180" x14ac:dyDescent="0.2">
      <c r="A48" s="228"/>
      <c r="B48" s="237"/>
      <c r="C48" s="231"/>
      <c r="D48" s="56">
        <v>3</v>
      </c>
      <c r="E48" s="55" t="s">
        <v>204</v>
      </c>
      <c r="F48" s="96"/>
      <c r="G48" s="96"/>
      <c r="H48" s="96"/>
      <c r="I48" s="95"/>
      <c r="J48" s="96"/>
      <c r="K48" s="96"/>
      <c r="L48" s="95"/>
      <c r="M48" s="96"/>
      <c r="N48" s="96"/>
      <c r="O48" s="96"/>
      <c r="P48" s="96"/>
      <c r="Q48" s="96"/>
      <c r="R48" s="133" t="s">
        <v>194</v>
      </c>
      <c r="S48" s="133" t="s">
        <v>186</v>
      </c>
      <c r="T48" s="56" t="s">
        <v>205</v>
      </c>
      <c r="U48" s="129">
        <v>1</v>
      </c>
      <c r="V48" s="81">
        <v>3</v>
      </c>
      <c r="W48" s="77">
        <v>4</v>
      </c>
      <c r="X48" s="75">
        <f t="shared" si="0"/>
        <v>0.75</v>
      </c>
      <c r="Y48" s="211"/>
      <c r="Z48" s="168" t="s">
        <v>324</v>
      </c>
      <c r="AA48" s="56" t="s">
        <v>205</v>
      </c>
      <c r="AB48" s="129">
        <v>1</v>
      </c>
      <c r="AC48" s="81">
        <v>5</v>
      </c>
      <c r="AD48" s="77">
        <v>5</v>
      </c>
      <c r="AE48" s="187">
        <f t="shared" si="1"/>
        <v>1</v>
      </c>
      <c r="AF48" s="211"/>
      <c r="AG48" s="168" t="s">
        <v>373</v>
      </c>
      <c r="AH48" s="87" t="s">
        <v>91</v>
      </c>
      <c r="AI48" s="142" t="s">
        <v>10</v>
      </c>
    </row>
    <row r="49" spans="1:35" ht="79.5" customHeight="1" x14ac:dyDescent="0.2">
      <c r="A49" s="226" t="s">
        <v>44</v>
      </c>
      <c r="B49" s="244" t="s">
        <v>45</v>
      </c>
      <c r="C49" s="71" t="s">
        <v>19</v>
      </c>
      <c r="D49" s="56">
        <v>1</v>
      </c>
      <c r="E49" s="55" t="s">
        <v>54</v>
      </c>
      <c r="F49" s="96"/>
      <c r="G49" s="32"/>
      <c r="H49" s="32"/>
      <c r="I49" s="32"/>
      <c r="J49" s="32"/>
      <c r="K49" s="32"/>
      <c r="L49" s="27"/>
      <c r="M49" s="27"/>
      <c r="N49" s="27"/>
      <c r="O49" s="27"/>
      <c r="P49" s="27"/>
      <c r="Q49" s="33"/>
      <c r="R49" s="10" t="s">
        <v>55</v>
      </c>
      <c r="S49" s="19" t="s">
        <v>177</v>
      </c>
      <c r="T49" s="16" t="s">
        <v>56</v>
      </c>
      <c r="U49" s="19">
        <v>1</v>
      </c>
      <c r="V49" s="81">
        <v>1</v>
      </c>
      <c r="W49" s="77">
        <v>1</v>
      </c>
      <c r="X49" s="75">
        <f t="shared" si="0"/>
        <v>1</v>
      </c>
      <c r="Y49" s="209" t="e">
        <f>AVERAGE(X49:X64)*#REF!</f>
        <v>#REF!</v>
      </c>
      <c r="Z49" s="168" t="s">
        <v>302</v>
      </c>
      <c r="AA49" s="16" t="s">
        <v>56</v>
      </c>
      <c r="AB49" s="19">
        <v>1</v>
      </c>
      <c r="AC49" s="81">
        <v>1</v>
      </c>
      <c r="AD49" s="77">
        <v>1</v>
      </c>
      <c r="AE49" s="187">
        <f t="shared" si="1"/>
        <v>1</v>
      </c>
      <c r="AF49" s="209"/>
      <c r="AG49" s="168" t="s">
        <v>302</v>
      </c>
      <c r="AH49" s="87" t="s">
        <v>99</v>
      </c>
      <c r="AI49" s="57" t="s">
        <v>100</v>
      </c>
    </row>
    <row r="50" spans="1:35" ht="79.5" customHeight="1" x14ac:dyDescent="0.2">
      <c r="A50" s="227"/>
      <c r="B50" s="245"/>
      <c r="C50" s="131" t="s">
        <v>240</v>
      </c>
      <c r="D50" s="56">
        <v>1</v>
      </c>
      <c r="E50" s="55" t="s">
        <v>245</v>
      </c>
      <c r="F50" s="96"/>
      <c r="G50" s="96"/>
      <c r="H50" s="96"/>
      <c r="I50" s="96"/>
      <c r="J50" s="96"/>
      <c r="K50" s="96"/>
      <c r="L50" s="96"/>
      <c r="M50" s="96"/>
      <c r="N50" s="96"/>
      <c r="O50" s="96"/>
      <c r="P50" s="96"/>
      <c r="Q50" s="96"/>
      <c r="R50" s="10" t="s">
        <v>241</v>
      </c>
      <c r="S50" s="19" t="s">
        <v>177</v>
      </c>
      <c r="T50" s="16" t="s">
        <v>244</v>
      </c>
      <c r="U50" s="129">
        <v>1</v>
      </c>
      <c r="V50" s="81">
        <v>3</v>
      </c>
      <c r="W50" s="77">
        <v>3</v>
      </c>
      <c r="X50" s="75">
        <f t="shared" si="0"/>
        <v>1</v>
      </c>
      <c r="Y50" s="210"/>
      <c r="Z50" s="168" t="s">
        <v>325</v>
      </c>
      <c r="AA50" s="16" t="s">
        <v>244</v>
      </c>
      <c r="AB50" s="129">
        <v>1</v>
      </c>
      <c r="AC50" s="81">
        <v>0</v>
      </c>
      <c r="AD50" s="77">
        <v>0</v>
      </c>
      <c r="AE50" s="187" t="e">
        <f t="shared" si="1"/>
        <v>#DIV/0!</v>
      </c>
      <c r="AF50" s="210"/>
      <c r="AG50" s="168" t="s">
        <v>377</v>
      </c>
      <c r="AH50" s="87" t="s">
        <v>242</v>
      </c>
      <c r="AI50" s="142" t="s">
        <v>10</v>
      </c>
    </row>
    <row r="51" spans="1:35" ht="181.5" customHeight="1" x14ac:dyDescent="0.2">
      <c r="A51" s="227"/>
      <c r="B51" s="246"/>
      <c r="C51" s="131" t="s">
        <v>240</v>
      </c>
      <c r="D51" s="56">
        <v>2</v>
      </c>
      <c r="E51" s="55" t="s">
        <v>204</v>
      </c>
      <c r="F51" s="96"/>
      <c r="G51" s="96"/>
      <c r="H51" s="96"/>
      <c r="I51" s="95"/>
      <c r="J51" s="96"/>
      <c r="K51" s="96"/>
      <c r="L51" s="95"/>
      <c r="M51" s="96"/>
      <c r="N51" s="96"/>
      <c r="O51" s="96"/>
      <c r="P51" s="96"/>
      <c r="Q51" s="96"/>
      <c r="R51" s="133" t="s">
        <v>194</v>
      </c>
      <c r="S51" s="133" t="s">
        <v>186</v>
      </c>
      <c r="T51" s="56" t="s">
        <v>205</v>
      </c>
      <c r="U51" s="129">
        <v>1</v>
      </c>
      <c r="V51" s="81">
        <v>2</v>
      </c>
      <c r="W51" s="77">
        <v>3</v>
      </c>
      <c r="X51" s="75">
        <f t="shared" si="0"/>
        <v>0.66666666666666663</v>
      </c>
      <c r="Y51" s="210"/>
      <c r="Z51" s="168" t="s">
        <v>326</v>
      </c>
      <c r="AA51" s="56" t="s">
        <v>205</v>
      </c>
      <c r="AB51" s="129">
        <v>1</v>
      </c>
      <c r="AC51" s="81">
        <v>5</v>
      </c>
      <c r="AD51" s="77">
        <v>5</v>
      </c>
      <c r="AE51" s="187">
        <f t="shared" si="1"/>
        <v>1</v>
      </c>
      <c r="AF51" s="210"/>
      <c r="AG51" s="168" t="s">
        <v>373</v>
      </c>
      <c r="AH51" s="87" t="s">
        <v>243</v>
      </c>
      <c r="AI51" s="142" t="s">
        <v>10</v>
      </c>
    </row>
    <row r="52" spans="1:35" ht="65.25" customHeight="1" x14ac:dyDescent="0.2">
      <c r="A52" s="227"/>
      <c r="B52" s="232" t="s">
        <v>46</v>
      </c>
      <c r="C52" s="229" t="s">
        <v>47</v>
      </c>
      <c r="D52" s="56">
        <v>1</v>
      </c>
      <c r="E52" s="4" t="s">
        <v>172</v>
      </c>
      <c r="F52" s="103"/>
      <c r="G52" s="96"/>
      <c r="H52" s="103"/>
      <c r="I52" s="103"/>
      <c r="J52" s="103"/>
      <c r="K52" s="103"/>
      <c r="L52" s="103"/>
      <c r="M52" s="103"/>
      <c r="N52" s="103"/>
      <c r="O52" s="103"/>
      <c r="P52" s="103"/>
      <c r="Q52" s="103"/>
      <c r="R52" s="56" t="s">
        <v>169</v>
      </c>
      <c r="S52" s="56" t="s">
        <v>177</v>
      </c>
      <c r="T52" s="12" t="s">
        <v>261</v>
      </c>
      <c r="U52" s="10">
        <v>1</v>
      </c>
      <c r="V52" s="81">
        <v>1</v>
      </c>
      <c r="W52" s="77">
        <v>1</v>
      </c>
      <c r="X52" s="75">
        <f t="shared" si="0"/>
        <v>1</v>
      </c>
      <c r="Y52" s="210"/>
      <c r="Z52" s="168" t="s">
        <v>330</v>
      </c>
      <c r="AA52" s="12" t="s">
        <v>261</v>
      </c>
      <c r="AB52" s="10">
        <v>1</v>
      </c>
      <c r="AC52" s="81" t="s">
        <v>378</v>
      </c>
      <c r="AD52" s="77" t="s">
        <v>378</v>
      </c>
      <c r="AE52" s="187" t="e">
        <f t="shared" si="1"/>
        <v>#VALUE!</v>
      </c>
      <c r="AF52" s="210"/>
      <c r="AG52" s="201" t="s">
        <v>386</v>
      </c>
      <c r="AH52" s="87" t="s">
        <v>96</v>
      </c>
      <c r="AI52" s="57" t="s">
        <v>116</v>
      </c>
    </row>
    <row r="53" spans="1:35" ht="65.25" customHeight="1" x14ac:dyDescent="0.2">
      <c r="A53" s="227"/>
      <c r="B53" s="233"/>
      <c r="C53" s="230"/>
      <c r="D53" s="56">
        <v>2</v>
      </c>
      <c r="E53" s="4" t="s">
        <v>170</v>
      </c>
      <c r="F53" s="103"/>
      <c r="G53" s="96"/>
      <c r="H53" s="103"/>
      <c r="I53" s="103"/>
      <c r="J53" s="103"/>
      <c r="K53" s="103"/>
      <c r="L53" s="103"/>
      <c r="M53" s="103"/>
      <c r="N53" s="103"/>
      <c r="O53" s="103"/>
      <c r="P53" s="103"/>
      <c r="Q53" s="103"/>
      <c r="R53" s="56" t="s">
        <v>171</v>
      </c>
      <c r="S53" s="56" t="s">
        <v>177</v>
      </c>
      <c r="T53" s="12" t="s">
        <v>262</v>
      </c>
      <c r="U53" s="10">
        <v>1</v>
      </c>
      <c r="V53" s="81">
        <v>1</v>
      </c>
      <c r="W53" s="77">
        <v>1</v>
      </c>
      <c r="X53" s="75">
        <f t="shared" si="0"/>
        <v>1</v>
      </c>
      <c r="Y53" s="210"/>
      <c r="Z53" s="168" t="s">
        <v>331</v>
      </c>
      <c r="AA53" s="12" t="s">
        <v>262</v>
      </c>
      <c r="AB53" s="10">
        <v>1</v>
      </c>
      <c r="AC53" s="81" t="s">
        <v>378</v>
      </c>
      <c r="AD53" s="77" t="s">
        <v>378</v>
      </c>
      <c r="AE53" s="187" t="e">
        <f t="shared" si="1"/>
        <v>#VALUE!</v>
      </c>
      <c r="AF53" s="210"/>
      <c r="AG53" s="201" t="s">
        <v>386</v>
      </c>
      <c r="AH53" s="87" t="s">
        <v>96</v>
      </c>
      <c r="AI53" s="57" t="s">
        <v>116</v>
      </c>
    </row>
    <row r="54" spans="1:35" ht="108" x14ac:dyDescent="0.2">
      <c r="A54" s="227"/>
      <c r="B54" s="233"/>
      <c r="C54" s="230"/>
      <c r="D54" s="56">
        <v>3</v>
      </c>
      <c r="E54" s="4" t="s">
        <v>173</v>
      </c>
      <c r="F54" s="96"/>
      <c r="G54" s="103"/>
      <c r="H54" s="103"/>
      <c r="I54" s="103"/>
      <c r="J54" s="103"/>
      <c r="K54" s="103"/>
      <c r="L54" s="96"/>
      <c r="M54" s="103"/>
      <c r="N54" s="103"/>
      <c r="O54" s="103"/>
      <c r="P54" s="103"/>
      <c r="Q54" s="103"/>
      <c r="R54" s="56" t="s">
        <v>174</v>
      </c>
      <c r="S54" s="56" t="s">
        <v>177</v>
      </c>
      <c r="T54" s="12" t="s">
        <v>263</v>
      </c>
      <c r="U54" s="10">
        <v>2</v>
      </c>
      <c r="V54" s="81">
        <v>1</v>
      </c>
      <c r="W54" s="77">
        <v>2</v>
      </c>
      <c r="X54" s="75">
        <f t="shared" si="0"/>
        <v>0.5</v>
      </c>
      <c r="Y54" s="210"/>
      <c r="Z54" s="168" t="s">
        <v>332</v>
      </c>
      <c r="AA54" s="12" t="s">
        <v>263</v>
      </c>
      <c r="AB54" s="10">
        <v>2</v>
      </c>
      <c r="AC54" s="81" t="s">
        <v>378</v>
      </c>
      <c r="AD54" s="77" t="s">
        <v>378</v>
      </c>
      <c r="AE54" s="187" t="e">
        <f t="shared" si="1"/>
        <v>#VALUE!</v>
      </c>
      <c r="AF54" s="210"/>
      <c r="AG54" s="168" t="s">
        <v>389</v>
      </c>
      <c r="AH54" s="87" t="s">
        <v>96</v>
      </c>
      <c r="AI54" s="57" t="s">
        <v>116</v>
      </c>
    </row>
    <row r="55" spans="1:35" ht="96" x14ac:dyDescent="0.2">
      <c r="A55" s="227"/>
      <c r="B55" s="233"/>
      <c r="C55" s="230"/>
      <c r="D55" s="56">
        <v>4</v>
      </c>
      <c r="E55" s="11" t="s">
        <v>206</v>
      </c>
      <c r="F55" s="96"/>
      <c r="G55" s="29"/>
      <c r="H55" s="29"/>
      <c r="I55" s="29"/>
      <c r="J55" s="96"/>
      <c r="K55" s="29"/>
      <c r="L55" s="25"/>
      <c r="M55" s="25"/>
      <c r="N55" s="96"/>
      <c r="O55" s="25"/>
      <c r="P55" s="25"/>
      <c r="Q55" s="26"/>
      <c r="R55" s="10" t="s">
        <v>55</v>
      </c>
      <c r="S55" s="56" t="s">
        <v>177</v>
      </c>
      <c r="T55" s="16" t="s">
        <v>108</v>
      </c>
      <c r="U55" s="19">
        <v>3</v>
      </c>
      <c r="V55" s="81">
        <v>1</v>
      </c>
      <c r="W55" s="77">
        <v>3</v>
      </c>
      <c r="X55" s="75">
        <f t="shared" si="0"/>
        <v>0.33333333333333331</v>
      </c>
      <c r="Y55" s="210"/>
      <c r="Z55" s="168" t="s">
        <v>333</v>
      </c>
      <c r="AA55" s="16" t="s">
        <v>108</v>
      </c>
      <c r="AB55" s="19">
        <v>3</v>
      </c>
      <c r="AC55" s="81">
        <v>2</v>
      </c>
      <c r="AD55" s="77">
        <v>3</v>
      </c>
      <c r="AE55" s="187">
        <f t="shared" si="1"/>
        <v>0.66666666666666663</v>
      </c>
      <c r="AF55" s="210"/>
      <c r="AG55" s="168" t="s">
        <v>390</v>
      </c>
      <c r="AH55" s="87" t="s">
        <v>96</v>
      </c>
      <c r="AI55" s="57" t="s">
        <v>116</v>
      </c>
    </row>
    <row r="56" spans="1:35" ht="84" x14ac:dyDescent="0.2">
      <c r="A56" s="227"/>
      <c r="B56" s="233"/>
      <c r="C56" s="230"/>
      <c r="D56" s="56">
        <v>5</v>
      </c>
      <c r="E56" s="55" t="s">
        <v>204</v>
      </c>
      <c r="F56" s="96"/>
      <c r="G56" s="96"/>
      <c r="H56" s="96"/>
      <c r="I56" s="95"/>
      <c r="J56" s="96"/>
      <c r="K56" s="96"/>
      <c r="L56" s="95"/>
      <c r="M56" s="96"/>
      <c r="N56" s="96"/>
      <c r="O56" s="96"/>
      <c r="P56" s="96"/>
      <c r="Q56" s="96"/>
      <c r="R56" s="133" t="s">
        <v>194</v>
      </c>
      <c r="S56" s="133" t="s">
        <v>186</v>
      </c>
      <c r="T56" s="56" t="s">
        <v>205</v>
      </c>
      <c r="U56" s="129">
        <v>1</v>
      </c>
      <c r="V56" s="81">
        <v>2</v>
      </c>
      <c r="W56" s="77">
        <v>2</v>
      </c>
      <c r="X56" s="75">
        <f t="shared" ref="X56" si="2">+V56/W56</f>
        <v>1</v>
      </c>
      <c r="Y56" s="210"/>
      <c r="Z56" s="168" t="s">
        <v>365</v>
      </c>
      <c r="AA56" s="56" t="s">
        <v>205</v>
      </c>
      <c r="AB56" s="129">
        <v>1</v>
      </c>
      <c r="AC56" s="81">
        <v>1</v>
      </c>
      <c r="AD56" s="77">
        <v>1</v>
      </c>
      <c r="AE56" s="187">
        <f t="shared" si="1"/>
        <v>1</v>
      </c>
      <c r="AF56" s="210"/>
      <c r="AG56" s="168" t="s">
        <v>391</v>
      </c>
      <c r="AH56" s="87" t="s">
        <v>96</v>
      </c>
      <c r="AI56" s="57" t="s">
        <v>116</v>
      </c>
    </row>
    <row r="57" spans="1:35" ht="72" x14ac:dyDescent="0.2">
      <c r="A57" s="227"/>
      <c r="B57" s="236" t="s">
        <v>48</v>
      </c>
      <c r="C57" s="229" t="s">
        <v>49</v>
      </c>
      <c r="D57" s="56">
        <v>1</v>
      </c>
      <c r="E57" s="55" t="s">
        <v>154</v>
      </c>
      <c r="F57" s="34"/>
      <c r="G57" s="34"/>
      <c r="H57" s="45"/>
      <c r="I57" s="34"/>
      <c r="J57" s="34"/>
      <c r="K57" s="100"/>
      <c r="L57" s="25"/>
      <c r="M57" s="25"/>
      <c r="N57" s="25"/>
      <c r="O57" s="25"/>
      <c r="P57" s="25"/>
      <c r="Q57" s="26"/>
      <c r="R57" s="10" t="s">
        <v>51</v>
      </c>
      <c r="S57" s="19" t="s">
        <v>177</v>
      </c>
      <c r="T57" s="19" t="s">
        <v>77</v>
      </c>
      <c r="U57" s="37">
        <v>0.4</v>
      </c>
      <c r="V57" s="81">
        <v>77</v>
      </c>
      <c r="W57" s="77">
        <v>227</v>
      </c>
      <c r="X57" s="75">
        <f t="shared" si="0"/>
        <v>0.33920704845814981</v>
      </c>
      <c r="Y57" s="210"/>
      <c r="Z57" s="168" t="s">
        <v>341</v>
      </c>
      <c r="AA57" s="19" t="s">
        <v>77</v>
      </c>
      <c r="AB57" s="37">
        <v>0.4</v>
      </c>
      <c r="AC57" s="81" t="s">
        <v>378</v>
      </c>
      <c r="AD57" s="77" t="s">
        <v>378</v>
      </c>
      <c r="AE57" s="187" t="e">
        <f t="shared" si="1"/>
        <v>#VALUE!</v>
      </c>
      <c r="AF57" s="210"/>
      <c r="AG57" s="168" t="s">
        <v>407</v>
      </c>
      <c r="AH57" s="87" t="s">
        <v>101</v>
      </c>
      <c r="AI57" s="57" t="s">
        <v>158</v>
      </c>
    </row>
    <row r="58" spans="1:35" ht="72" x14ac:dyDescent="0.2">
      <c r="A58" s="227"/>
      <c r="B58" s="237"/>
      <c r="C58" s="230"/>
      <c r="D58" s="115">
        <v>2</v>
      </c>
      <c r="E58" s="134" t="s">
        <v>214</v>
      </c>
      <c r="F58" s="111"/>
      <c r="G58" s="137"/>
      <c r="H58" s="111"/>
      <c r="I58" s="111"/>
      <c r="J58" s="111"/>
      <c r="K58" s="111"/>
      <c r="L58" s="112"/>
      <c r="M58" s="112"/>
      <c r="N58" s="112"/>
      <c r="O58" s="112"/>
      <c r="P58" s="112"/>
      <c r="Q58" s="126"/>
      <c r="R58" s="136" t="s">
        <v>183</v>
      </c>
      <c r="S58" s="20" t="s">
        <v>186</v>
      </c>
      <c r="T58" s="20" t="s">
        <v>207</v>
      </c>
      <c r="U58" s="19">
        <v>2</v>
      </c>
      <c r="V58" s="81">
        <v>2</v>
      </c>
      <c r="W58" s="77">
        <v>2</v>
      </c>
      <c r="X58" s="75">
        <f t="shared" si="0"/>
        <v>1</v>
      </c>
      <c r="Y58" s="210"/>
      <c r="Z58" s="168" t="s">
        <v>342</v>
      </c>
      <c r="AA58" s="20" t="s">
        <v>207</v>
      </c>
      <c r="AB58" s="19">
        <v>2</v>
      </c>
      <c r="AC58" s="81" t="s">
        <v>378</v>
      </c>
      <c r="AD58" s="77" t="s">
        <v>378</v>
      </c>
      <c r="AE58" s="187" t="e">
        <f t="shared" si="1"/>
        <v>#VALUE!</v>
      </c>
      <c r="AF58" s="210"/>
      <c r="AG58" s="168" t="s">
        <v>408</v>
      </c>
      <c r="AH58" s="87" t="s">
        <v>101</v>
      </c>
      <c r="AI58" s="57" t="s">
        <v>253</v>
      </c>
    </row>
    <row r="59" spans="1:35" ht="48" x14ac:dyDescent="0.2">
      <c r="A59" s="227"/>
      <c r="B59" s="237"/>
      <c r="C59" s="230"/>
      <c r="D59" s="91">
        <v>3</v>
      </c>
      <c r="E59" s="134" t="s">
        <v>219</v>
      </c>
      <c r="F59" s="111"/>
      <c r="G59" s="111"/>
      <c r="H59" s="44"/>
      <c r="I59" s="38"/>
      <c r="J59" s="38"/>
      <c r="K59" s="38"/>
      <c r="L59" s="39"/>
      <c r="M59" s="112"/>
      <c r="N59" s="112"/>
      <c r="O59" s="112"/>
      <c r="P59" s="112"/>
      <c r="Q59" s="126"/>
      <c r="R59" s="136" t="s">
        <v>53</v>
      </c>
      <c r="S59" s="20" t="s">
        <v>186</v>
      </c>
      <c r="T59" s="20" t="s">
        <v>113</v>
      </c>
      <c r="U59" s="19">
        <v>2</v>
      </c>
      <c r="V59" s="81">
        <v>2</v>
      </c>
      <c r="W59" s="77">
        <v>2</v>
      </c>
      <c r="X59" s="75">
        <f t="shared" si="0"/>
        <v>1</v>
      </c>
      <c r="Y59" s="210"/>
      <c r="Z59" s="168" t="s">
        <v>343</v>
      </c>
      <c r="AA59" s="20" t="s">
        <v>113</v>
      </c>
      <c r="AB59" s="19">
        <v>2</v>
      </c>
      <c r="AC59" s="81" t="s">
        <v>378</v>
      </c>
      <c r="AD59" s="77" t="s">
        <v>378</v>
      </c>
      <c r="AE59" s="187" t="e">
        <f t="shared" si="1"/>
        <v>#VALUE!</v>
      </c>
      <c r="AF59" s="210"/>
      <c r="AG59" s="168" t="s">
        <v>409</v>
      </c>
      <c r="AH59" s="87" t="s">
        <v>101</v>
      </c>
      <c r="AI59" s="57" t="s">
        <v>252</v>
      </c>
    </row>
    <row r="60" spans="1:35" ht="96" x14ac:dyDescent="0.2">
      <c r="A60" s="227"/>
      <c r="B60" s="237"/>
      <c r="C60" s="230"/>
      <c r="D60" s="127">
        <v>4</v>
      </c>
      <c r="E60" s="134" t="s">
        <v>210</v>
      </c>
      <c r="F60" s="111"/>
      <c r="G60" s="111"/>
      <c r="H60" s="44"/>
      <c r="I60" s="38"/>
      <c r="J60" s="38"/>
      <c r="K60" s="38"/>
      <c r="L60" s="39"/>
      <c r="M60" s="112"/>
      <c r="N60" s="112"/>
      <c r="O60" s="112"/>
      <c r="P60" s="112"/>
      <c r="Q60" s="126"/>
      <c r="R60" s="136" t="s">
        <v>211</v>
      </c>
      <c r="S60" s="20" t="s">
        <v>186</v>
      </c>
      <c r="T60" s="20" t="s">
        <v>212</v>
      </c>
      <c r="U60" s="19">
        <v>8</v>
      </c>
      <c r="V60" s="81">
        <v>8</v>
      </c>
      <c r="W60" s="77">
        <v>8</v>
      </c>
      <c r="X60" s="75">
        <f t="shared" si="0"/>
        <v>1</v>
      </c>
      <c r="Y60" s="210"/>
      <c r="Z60" s="168" t="s">
        <v>344</v>
      </c>
      <c r="AA60" s="20" t="s">
        <v>212</v>
      </c>
      <c r="AB60" s="19">
        <v>8</v>
      </c>
      <c r="AC60" s="81" t="s">
        <v>378</v>
      </c>
      <c r="AD60" s="77" t="s">
        <v>378</v>
      </c>
      <c r="AE60" s="187" t="e">
        <f t="shared" si="1"/>
        <v>#VALUE!</v>
      </c>
      <c r="AF60" s="210"/>
      <c r="AG60" s="168" t="s">
        <v>410</v>
      </c>
      <c r="AH60" s="87" t="s">
        <v>101</v>
      </c>
      <c r="AI60" s="57" t="s">
        <v>213</v>
      </c>
    </row>
    <row r="61" spans="1:35" ht="88.5" customHeight="1" x14ac:dyDescent="0.2">
      <c r="A61" s="227"/>
      <c r="B61" s="237"/>
      <c r="C61" s="230"/>
      <c r="D61" s="65">
        <v>5</v>
      </c>
      <c r="E61" s="134" t="s">
        <v>238</v>
      </c>
      <c r="F61" s="111"/>
      <c r="G61" s="111"/>
      <c r="H61" s="111"/>
      <c r="I61" s="137"/>
      <c r="J61" s="111"/>
      <c r="K61" s="111"/>
      <c r="L61" s="112"/>
      <c r="M61" s="112"/>
      <c r="N61" s="112"/>
      <c r="O61" s="112"/>
      <c r="P61" s="112"/>
      <c r="Q61" s="126"/>
      <c r="R61" s="136" t="s">
        <v>159</v>
      </c>
      <c r="S61" s="20" t="s">
        <v>186</v>
      </c>
      <c r="T61" s="20" t="s">
        <v>160</v>
      </c>
      <c r="U61" s="19">
        <v>1</v>
      </c>
      <c r="V61" s="81">
        <v>1</v>
      </c>
      <c r="W61" s="77">
        <v>1</v>
      </c>
      <c r="X61" s="75">
        <f t="shared" si="0"/>
        <v>1</v>
      </c>
      <c r="Y61" s="210"/>
      <c r="Z61" s="168" t="s">
        <v>345</v>
      </c>
      <c r="AA61" s="20" t="s">
        <v>160</v>
      </c>
      <c r="AB61" s="19">
        <v>1</v>
      </c>
      <c r="AC61" s="81" t="s">
        <v>378</v>
      </c>
      <c r="AD61" s="77" t="s">
        <v>378</v>
      </c>
      <c r="AE61" s="187" t="e">
        <f t="shared" si="1"/>
        <v>#VALUE!</v>
      </c>
      <c r="AF61" s="210"/>
      <c r="AG61" s="168" t="s">
        <v>411</v>
      </c>
      <c r="AH61" s="87" t="s">
        <v>101</v>
      </c>
      <c r="AI61" s="57" t="s">
        <v>158</v>
      </c>
    </row>
    <row r="62" spans="1:35" ht="78.75" customHeight="1" x14ac:dyDescent="0.2">
      <c r="A62" s="227"/>
      <c r="B62" s="236" t="s">
        <v>50</v>
      </c>
      <c r="C62" s="229" t="s">
        <v>49</v>
      </c>
      <c r="D62" s="56">
        <v>1</v>
      </c>
      <c r="E62" s="134" t="s">
        <v>155</v>
      </c>
      <c r="F62" s="45"/>
      <c r="G62" s="100"/>
      <c r="H62" s="110"/>
      <c r="I62" s="110"/>
      <c r="J62" s="110"/>
      <c r="K62" s="110"/>
      <c r="L62" s="108"/>
      <c r="M62" s="108"/>
      <c r="N62" s="108"/>
      <c r="O62" s="108"/>
      <c r="P62" s="108"/>
      <c r="Q62" s="109"/>
      <c r="R62" s="10" t="s">
        <v>156</v>
      </c>
      <c r="S62" s="136" t="s">
        <v>186</v>
      </c>
      <c r="T62" s="136" t="s">
        <v>157</v>
      </c>
      <c r="U62" s="37">
        <v>1</v>
      </c>
      <c r="V62" s="81">
        <v>7</v>
      </c>
      <c r="W62" s="77">
        <v>7</v>
      </c>
      <c r="X62" s="75">
        <f t="shared" si="0"/>
        <v>1</v>
      </c>
      <c r="Y62" s="210"/>
      <c r="Z62" s="179" t="s">
        <v>346</v>
      </c>
      <c r="AA62" s="188" t="s">
        <v>157</v>
      </c>
      <c r="AB62" s="37">
        <v>1</v>
      </c>
      <c r="AC62" s="81">
        <v>4</v>
      </c>
      <c r="AD62" s="77">
        <v>4</v>
      </c>
      <c r="AE62" s="187">
        <f t="shared" si="1"/>
        <v>1</v>
      </c>
      <c r="AF62" s="210"/>
      <c r="AG62" s="179" t="s">
        <v>412</v>
      </c>
      <c r="AH62" s="87" t="s">
        <v>101</v>
      </c>
      <c r="AI62" s="57" t="s">
        <v>158</v>
      </c>
    </row>
    <row r="63" spans="1:35" ht="170.25" customHeight="1" x14ac:dyDescent="0.2">
      <c r="A63" s="227"/>
      <c r="B63" s="237"/>
      <c r="C63" s="230"/>
      <c r="D63" s="15">
        <v>2</v>
      </c>
      <c r="E63" s="148" t="s">
        <v>250</v>
      </c>
      <c r="F63" s="147"/>
      <c r="G63" s="48"/>
      <c r="H63" s="28"/>
      <c r="I63" s="138"/>
      <c r="J63" s="28"/>
      <c r="K63" s="28"/>
      <c r="L63" s="22"/>
      <c r="M63" s="95"/>
      <c r="N63" s="22"/>
      <c r="O63" s="22"/>
      <c r="P63" s="22"/>
      <c r="Q63" s="139"/>
      <c r="R63" s="10" t="s">
        <v>81</v>
      </c>
      <c r="S63" s="10" t="s">
        <v>186</v>
      </c>
      <c r="T63" s="10" t="s">
        <v>251</v>
      </c>
      <c r="U63" s="19">
        <v>3</v>
      </c>
      <c r="V63" s="81">
        <v>1</v>
      </c>
      <c r="W63" s="77">
        <v>3</v>
      </c>
      <c r="X63" s="75">
        <f t="shared" si="0"/>
        <v>0.33333333333333331</v>
      </c>
      <c r="Y63" s="210"/>
      <c r="Z63" s="179" t="s">
        <v>347</v>
      </c>
      <c r="AA63" s="10" t="s">
        <v>251</v>
      </c>
      <c r="AB63" s="19">
        <v>3</v>
      </c>
      <c r="AC63" s="81">
        <v>1</v>
      </c>
      <c r="AD63" s="77">
        <v>3</v>
      </c>
      <c r="AE63" s="187">
        <f t="shared" si="1"/>
        <v>0.33333333333333331</v>
      </c>
      <c r="AF63" s="210"/>
      <c r="AG63" s="179" t="s">
        <v>413</v>
      </c>
      <c r="AH63" s="87" t="s">
        <v>101</v>
      </c>
      <c r="AI63" s="57" t="s">
        <v>161</v>
      </c>
    </row>
    <row r="64" spans="1:35" ht="96.75" customHeight="1" x14ac:dyDescent="0.2">
      <c r="A64" s="228"/>
      <c r="B64" s="238"/>
      <c r="C64" s="231"/>
      <c r="D64" s="66">
        <v>3</v>
      </c>
      <c r="E64" s="135" t="s">
        <v>204</v>
      </c>
      <c r="F64" s="96"/>
      <c r="G64" s="96"/>
      <c r="H64" s="96"/>
      <c r="I64" s="95"/>
      <c r="J64" s="96"/>
      <c r="K64" s="96"/>
      <c r="L64" s="95"/>
      <c r="M64" s="96"/>
      <c r="N64" s="96"/>
      <c r="O64" s="96"/>
      <c r="P64" s="96"/>
      <c r="Q64" s="96"/>
      <c r="R64" s="133" t="s">
        <v>194</v>
      </c>
      <c r="S64" s="133" t="s">
        <v>186</v>
      </c>
      <c r="T64" s="56" t="s">
        <v>205</v>
      </c>
      <c r="U64" s="129">
        <v>1</v>
      </c>
      <c r="V64" s="81">
        <v>5</v>
      </c>
      <c r="W64" s="77">
        <v>5</v>
      </c>
      <c r="X64" s="75">
        <f t="shared" si="0"/>
        <v>1</v>
      </c>
      <c r="Y64" s="211"/>
      <c r="Z64" s="168" t="s">
        <v>348</v>
      </c>
      <c r="AA64" s="56" t="s">
        <v>205</v>
      </c>
      <c r="AB64" s="129">
        <v>1</v>
      </c>
      <c r="AC64" s="81">
        <v>5</v>
      </c>
      <c r="AD64" s="77">
        <v>5</v>
      </c>
      <c r="AE64" s="187">
        <f t="shared" si="1"/>
        <v>1</v>
      </c>
      <c r="AF64" s="211"/>
      <c r="AG64" s="168" t="s">
        <v>414</v>
      </c>
      <c r="AH64" s="87" t="s">
        <v>101</v>
      </c>
      <c r="AI64" s="57" t="s">
        <v>161</v>
      </c>
    </row>
    <row r="65" spans="1:35" ht="49.5" customHeight="1" x14ac:dyDescent="0.2">
      <c r="A65" s="226" t="s">
        <v>117</v>
      </c>
      <c r="B65" s="236" t="s">
        <v>58</v>
      </c>
      <c r="C65" s="121" t="s">
        <v>19</v>
      </c>
      <c r="D65" s="66">
        <v>1</v>
      </c>
      <c r="E65" s="51" t="s">
        <v>215</v>
      </c>
      <c r="F65" s="96"/>
      <c r="G65" s="96"/>
      <c r="H65" s="96"/>
      <c r="I65" s="96"/>
      <c r="J65" s="96"/>
      <c r="K65" s="96"/>
      <c r="L65" s="96"/>
      <c r="M65" s="96"/>
      <c r="N65" s="96"/>
      <c r="O65" s="96"/>
      <c r="P65" s="96"/>
      <c r="Q65" s="96"/>
      <c r="R65" s="9" t="s">
        <v>52</v>
      </c>
      <c r="S65" s="120" t="s">
        <v>179</v>
      </c>
      <c r="T65" s="40" t="s">
        <v>189</v>
      </c>
      <c r="U65" s="40">
        <v>1</v>
      </c>
      <c r="V65" s="81">
        <v>6</v>
      </c>
      <c r="W65" s="77">
        <v>6</v>
      </c>
      <c r="X65" s="75">
        <f t="shared" si="0"/>
        <v>1</v>
      </c>
      <c r="Y65" s="209" t="e">
        <f>AVERAGE(X65:X67)*#REF!</f>
        <v>#REF!</v>
      </c>
      <c r="Z65" s="170" t="s">
        <v>303</v>
      </c>
      <c r="AA65" s="40" t="s">
        <v>189</v>
      </c>
      <c r="AB65" s="40">
        <v>1</v>
      </c>
      <c r="AC65" s="81">
        <v>10</v>
      </c>
      <c r="AD65" s="77">
        <v>10</v>
      </c>
      <c r="AE65" s="187">
        <f t="shared" si="1"/>
        <v>1</v>
      </c>
      <c r="AF65" s="209"/>
      <c r="AG65" s="170" t="s">
        <v>385</v>
      </c>
      <c r="AH65" s="87" t="s">
        <v>98</v>
      </c>
      <c r="AI65" s="58" t="s">
        <v>254</v>
      </c>
    </row>
    <row r="66" spans="1:35" ht="60" x14ac:dyDescent="0.2">
      <c r="A66" s="227"/>
      <c r="B66" s="238"/>
      <c r="C66" s="122" t="s">
        <v>49</v>
      </c>
      <c r="D66" s="116">
        <v>1</v>
      </c>
      <c r="E66" s="51" t="s">
        <v>190</v>
      </c>
      <c r="F66" s="96"/>
      <c r="G66" s="96"/>
      <c r="H66" s="96"/>
      <c r="I66" s="96"/>
      <c r="J66" s="96"/>
      <c r="K66" s="96"/>
      <c r="L66" s="96"/>
      <c r="M66" s="96"/>
      <c r="N66" s="96"/>
      <c r="O66" s="96"/>
      <c r="P66" s="96"/>
      <c r="Q66" s="96"/>
      <c r="R66" s="9" t="s">
        <v>187</v>
      </c>
      <c r="S66" s="120" t="s">
        <v>179</v>
      </c>
      <c r="T66" s="40" t="s">
        <v>188</v>
      </c>
      <c r="U66" s="40">
        <v>1</v>
      </c>
      <c r="V66" s="81">
        <v>0</v>
      </c>
      <c r="W66" s="77">
        <v>4</v>
      </c>
      <c r="X66" s="75">
        <f t="shared" si="0"/>
        <v>0</v>
      </c>
      <c r="Y66" s="210"/>
      <c r="Z66" s="170" t="s">
        <v>349</v>
      </c>
      <c r="AA66" s="40" t="s">
        <v>188</v>
      </c>
      <c r="AB66" s="40">
        <v>1</v>
      </c>
      <c r="AC66" s="81">
        <v>8</v>
      </c>
      <c r="AD66" s="77">
        <v>9</v>
      </c>
      <c r="AE66" s="187">
        <f t="shared" si="1"/>
        <v>0.88888888888888884</v>
      </c>
      <c r="AF66" s="210"/>
      <c r="AG66" s="170" t="s">
        <v>415</v>
      </c>
      <c r="AH66" s="87" t="s">
        <v>101</v>
      </c>
      <c r="AI66" s="57" t="s">
        <v>161</v>
      </c>
    </row>
    <row r="67" spans="1:35" ht="132.75" thickBot="1" x14ac:dyDescent="0.25">
      <c r="A67" s="228"/>
      <c r="B67" s="4" t="s">
        <v>59</v>
      </c>
      <c r="C67" s="128" t="s">
        <v>49</v>
      </c>
      <c r="D67" s="56">
        <v>1</v>
      </c>
      <c r="E67" s="55" t="s">
        <v>239</v>
      </c>
      <c r="F67" s="24"/>
      <c r="G67" s="96"/>
      <c r="H67" s="96"/>
      <c r="I67" s="96"/>
      <c r="J67" s="96"/>
      <c r="K67" s="96"/>
      <c r="L67" s="108"/>
      <c r="M67" s="108"/>
      <c r="N67" s="108"/>
      <c r="O67" s="108"/>
      <c r="P67" s="108"/>
      <c r="Q67" s="109"/>
      <c r="R67" s="133" t="s">
        <v>152</v>
      </c>
      <c r="S67" s="133" t="s">
        <v>179</v>
      </c>
      <c r="T67" s="133" t="s">
        <v>218</v>
      </c>
      <c r="U67" s="37">
        <v>0.8</v>
      </c>
      <c r="V67" s="81">
        <v>590</v>
      </c>
      <c r="W67" s="77">
        <v>644</v>
      </c>
      <c r="X67" s="75">
        <f t="shared" si="0"/>
        <v>0.91614906832298137</v>
      </c>
      <c r="Y67" s="210"/>
      <c r="Z67" s="181" t="s">
        <v>350</v>
      </c>
      <c r="AA67" s="186" t="s">
        <v>218</v>
      </c>
      <c r="AB67" s="37">
        <v>0.8</v>
      </c>
      <c r="AC67" s="81">
        <v>1180</v>
      </c>
      <c r="AD67" s="77">
        <v>1280</v>
      </c>
      <c r="AE67" s="187">
        <f t="shared" si="1"/>
        <v>0.921875</v>
      </c>
      <c r="AF67" s="211"/>
      <c r="AG67" s="170" t="s">
        <v>416</v>
      </c>
      <c r="AH67" s="87" t="s">
        <v>106</v>
      </c>
      <c r="AI67" s="57" t="s">
        <v>153</v>
      </c>
    </row>
    <row r="68" spans="1:35" ht="86.25" customHeight="1" x14ac:dyDescent="0.2">
      <c r="A68" s="226" t="s">
        <v>57</v>
      </c>
      <c r="B68" s="237" t="s">
        <v>137</v>
      </c>
      <c r="C68" s="239" t="s">
        <v>61</v>
      </c>
      <c r="D68" s="56">
        <v>1</v>
      </c>
      <c r="E68" s="11" t="s">
        <v>208</v>
      </c>
      <c r="F68" s="35"/>
      <c r="G68" s="35"/>
      <c r="H68" s="96"/>
      <c r="I68" s="96"/>
      <c r="J68" s="96"/>
      <c r="K68" s="96"/>
      <c r="L68" s="96"/>
      <c r="M68" s="96"/>
      <c r="N68" s="96"/>
      <c r="O68" s="96"/>
      <c r="P68" s="96"/>
      <c r="Q68" s="26"/>
      <c r="R68" s="4" t="s">
        <v>60</v>
      </c>
      <c r="S68" s="56" t="s">
        <v>177</v>
      </c>
      <c r="T68" s="10" t="s">
        <v>102</v>
      </c>
      <c r="U68" s="17">
        <v>1</v>
      </c>
      <c r="V68" s="81">
        <v>1</v>
      </c>
      <c r="W68" s="77">
        <v>1</v>
      </c>
      <c r="X68" s="75">
        <f t="shared" si="0"/>
        <v>1</v>
      </c>
      <c r="Y68" s="209" t="e">
        <f>AVERAGE(X68:X82)*#REF!</f>
        <v>#DIV/0!</v>
      </c>
      <c r="Z68" s="173" t="s">
        <v>334</v>
      </c>
      <c r="AA68" s="10" t="s">
        <v>102</v>
      </c>
      <c r="AB68" s="17">
        <v>1</v>
      </c>
      <c r="AC68" s="81">
        <v>5</v>
      </c>
      <c r="AD68" s="77">
        <v>5</v>
      </c>
      <c r="AE68" s="187">
        <f t="shared" si="1"/>
        <v>1</v>
      </c>
      <c r="AF68" s="209"/>
      <c r="AG68" s="207" t="s">
        <v>417</v>
      </c>
      <c r="AH68" s="87" t="s">
        <v>103</v>
      </c>
      <c r="AI68" s="57" t="s">
        <v>104</v>
      </c>
    </row>
    <row r="69" spans="1:35" ht="86.25" customHeight="1" x14ac:dyDescent="0.2">
      <c r="A69" s="227"/>
      <c r="B69" s="237"/>
      <c r="C69" s="239"/>
      <c r="D69" s="56">
        <v>2</v>
      </c>
      <c r="E69" s="11" t="s">
        <v>209</v>
      </c>
      <c r="F69" s="42"/>
      <c r="G69" s="42"/>
      <c r="H69" s="130"/>
      <c r="I69" s="96"/>
      <c r="J69" s="96"/>
      <c r="K69" s="96"/>
      <c r="L69" s="96"/>
      <c r="M69" s="43"/>
      <c r="N69" s="43"/>
      <c r="O69" s="43"/>
      <c r="P69" s="43"/>
      <c r="Q69" s="43"/>
      <c r="R69" s="10" t="s">
        <v>8</v>
      </c>
      <c r="S69" s="41" t="s">
        <v>177</v>
      </c>
      <c r="T69" s="56" t="s">
        <v>82</v>
      </c>
      <c r="U69" s="17">
        <v>1</v>
      </c>
      <c r="V69" s="81">
        <v>0</v>
      </c>
      <c r="W69" s="77">
        <v>0</v>
      </c>
      <c r="X69" s="75" t="e">
        <f t="shared" si="0"/>
        <v>#DIV/0!</v>
      </c>
      <c r="Y69" s="210"/>
      <c r="Z69" s="182" t="s">
        <v>421</v>
      </c>
      <c r="AA69" s="56" t="s">
        <v>82</v>
      </c>
      <c r="AB69" s="17">
        <v>1</v>
      </c>
      <c r="AC69" s="81">
        <v>5</v>
      </c>
      <c r="AD69" s="77">
        <v>5</v>
      </c>
      <c r="AE69" s="187">
        <f t="shared" si="1"/>
        <v>1</v>
      </c>
      <c r="AF69" s="210"/>
      <c r="AG69" s="208" t="s">
        <v>335</v>
      </c>
      <c r="AH69" s="87" t="s">
        <v>103</v>
      </c>
      <c r="AI69" s="57" t="s">
        <v>104</v>
      </c>
    </row>
    <row r="70" spans="1:35" ht="108" x14ac:dyDescent="0.2">
      <c r="A70" s="227"/>
      <c r="B70" s="237"/>
      <c r="C70" s="239"/>
      <c r="D70" s="56">
        <v>3</v>
      </c>
      <c r="E70" s="4" t="s">
        <v>149</v>
      </c>
      <c r="F70" s="103"/>
      <c r="G70" s="103"/>
      <c r="H70" s="103"/>
      <c r="I70" s="103"/>
      <c r="J70" s="103"/>
      <c r="K70" s="103"/>
      <c r="L70" s="104"/>
      <c r="M70" s="104"/>
      <c r="N70" s="103"/>
      <c r="O70" s="103"/>
      <c r="P70" s="105"/>
      <c r="Q70" s="103"/>
      <c r="R70" s="56" t="s">
        <v>192</v>
      </c>
      <c r="S70" s="56" t="s">
        <v>186</v>
      </c>
      <c r="T70" s="149" t="s">
        <v>146</v>
      </c>
      <c r="U70" s="140">
        <v>1</v>
      </c>
      <c r="V70" s="81">
        <v>0</v>
      </c>
      <c r="W70" s="77">
        <v>1</v>
      </c>
      <c r="X70" s="75">
        <f t="shared" si="0"/>
        <v>0</v>
      </c>
      <c r="Y70" s="210"/>
      <c r="Z70" s="182" t="s">
        <v>336</v>
      </c>
      <c r="AA70" s="149" t="s">
        <v>146</v>
      </c>
      <c r="AB70" s="140">
        <v>1</v>
      </c>
      <c r="AC70" s="81">
        <v>0</v>
      </c>
      <c r="AD70" s="77">
        <v>1</v>
      </c>
      <c r="AE70" s="187">
        <f t="shared" si="1"/>
        <v>0</v>
      </c>
      <c r="AF70" s="210"/>
      <c r="AG70" s="208" t="s">
        <v>418</v>
      </c>
      <c r="AH70" s="87" t="s">
        <v>103</v>
      </c>
      <c r="AI70" s="57" t="s">
        <v>104</v>
      </c>
    </row>
    <row r="71" spans="1:35" ht="84" x14ac:dyDescent="0.2">
      <c r="A71" s="227"/>
      <c r="B71" s="237"/>
      <c r="C71" s="239"/>
      <c r="D71" s="56">
        <v>4</v>
      </c>
      <c r="E71" s="11" t="s">
        <v>148</v>
      </c>
      <c r="F71" s="103"/>
      <c r="G71" s="103"/>
      <c r="H71" s="103"/>
      <c r="I71" s="103"/>
      <c r="J71" s="103"/>
      <c r="K71" s="103"/>
      <c r="L71" s="105"/>
      <c r="M71" s="103"/>
      <c r="N71" s="103"/>
      <c r="O71" s="103"/>
      <c r="P71" s="103"/>
      <c r="Q71" s="103"/>
      <c r="R71" s="56" t="s">
        <v>193</v>
      </c>
      <c r="S71" s="56" t="s">
        <v>191</v>
      </c>
      <c r="T71" s="12" t="s">
        <v>147</v>
      </c>
      <c r="U71" s="140">
        <v>1</v>
      </c>
      <c r="V71" s="81">
        <v>0</v>
      </c>
      <c r="W71" s="77">
        <v>1</v>
      </c>
      <c r="X71" s="75">
        <f t="shared" si="0"/>
        <v>0</v>
      </c>
      <c r="Y71" s="210"/>
      <c r="Z71" s="182" t="s">
        <v>337</v>
      </c>
      <c r="AA71" s="12" t="s">
        <v>147</v>
      </c>
      <c r="AB71" s="140">
        <v>1</v>
      </c>
      <c r="AC71" s="81">
        <v>0</v>
      </c>
      <c r="AD71" s="77">
        <v>1</v>
      </c>
      <c r="AE71" s="187">
        <f t="shared" si="1"/>
        <v>0</v>
      </c>
      <c r="AF71" s="210"/>
      <c r="AG71" s="208" t="s">
        <v>337</v>
      </c>
      <c r="AH71" s="87" t="s">
        <v>103</v>
      </c>
      <c r="AI71" s="57" t="s">
        <v>104</v>
      </c>
    </row>
    <row r="72" spans="1:35" ht="84.75" thickBot="1" x14ac:dyDescent="0.25">
      <c r="A72" s="227"/>
      <c r="B72" s="237"/>
      <c r="C72" s="239"/>
      <c r="D72" s="56">
        <v>5</v>
      </c>
      <c r="E72" s="55" t="s">
        <v>204</v>
      </c>
      <c r="F72" s="96"/>
      <c r="G72" s="96"/>
      <c r="H72" s="96"/>
      <c r="I72" s="95"/>
      <c r="J72" s="96"/>
      <c r="K72" s="96"/>
      <c r="L72" s="95"/>
      <c r="M72" s="96"/>
      <c r="N72" s="96"/>
      <c r="O72" s="96"/>
      <c r="P72" s="96"/>
      <c r="Q72" s="96"/>
      <c r="R72" s="133" t="s">
        <v>194</v>
      </c>
      <c r="S72" s="133" t="s">
        <v>186</v>
      </c>
      <c r="T72" s="56" t="s">
        <v>205</v>
      </c>
      <c r="U72" s="129">
        <v>1</v>
      </c>
      <c r="V72" s="81">
        <v>5</v>
      </c>
      <c r="W72" s="77">
        <v>5</v>
      </c>
      <c r="X72" s="75">
        <f t="shared" si="0"/>
        <v>1</v>
      </c>
      <c r="Y72" s="210"/>
      <c r="Z72" s="182" t="s">
        <v>338</v>
      </c>
      <c r="AA72" s="56" t="s">
        <v>205</v>
      </c>
      <c r="AB72" s="129">
        <v>1</v>
      </c>
      <c r="AC72" s="81">
        <v>5</v>
      </c>
      <c r="AD72" s="77">
        <v>5</v>
      </c>
      <c r="AE72" s="187">
        <f t="shared" si="1"/>
        <v>1</v>
      </c>
      <c r="AF72" s="210"/>
      <c r="AG72" s="208" t="s">
        <v>419</v>
      </c>
      <c r="AH72" s="87" t="s">
        <v>103</v>
      </c>
      <c r="AI72" s="57" t="s">
        <v>104</v>
      </c>
    </row>
    <row r="73" spans="1:35" ht="60" x14ac:dyDescent="0.2">
      <c r="A73" s="227"/>
      <c r="B73" s="237"/>
      <c r="C73" s="229" t="s">
        <v>62</v>
      </c>
      <c r="D73" s="56">
        <v>1</v>
      </c>
      <c r="E73" s="11" t="s">
        <v>83</v>
      </c>
      <c r="F73" s="42"/>
      <c r="G73" s="96"/>
      <c r="H73" s="96"/>
      <c r="I73" s="96"/>
      <c r="J73" s="96"/>
      <c r="K73" s="96"/>
      <c r="L73" s="96"/>
      <c r="M73" s="96"/>
      <c r="N73" s="96"/>
      <c r="O73" s="96"/>
      <c r="P73" s="96"/>
      <c r="Q73" s="96"/>
      <c r="R73" s="56" t="s">
        <v>9</v>
      </c>
      <c r="S73" s="56" t="s">
        <v>179</v>
      </c>
      <c r="T73" s="56" t="s">
        <v>195</v>
      </c>
      <c r="U73" s="17">
        <v>1</v>
      </c>
      <c r="V73" s="81">
        <v>0</v>
      </c>
      <c r="W73" s="77">
        <v>0</v>
      </c>
      <c r="X73" s="75" t="e">
        <f t="shared" si="0"/>
        <v>#DIV/0!</v>
      </c>
      <c r="Y73" s="210"/>
      <c r="Z73" s="182" t="s">
        <v>339</v>
      </c>
      <c r="AA73" s="56" t="s">
        <v>195</v>
      </c>
      <c r="AB73" s="17">
        <v>1</v>
      </c>
      <c r="AC73" s="81">
        <v>0</v>
      </c>
      <c r="AD73" s="77">
        <v>1</v>
      </c>
      <c r="AE73" s="187">
        <f t="shared" si="1"/>
        <v>0</v>
      </c>
      <c r="AF73" s="210"/>
      <c r="AG73" s="180" t="s">
        <v>374</v>
      </c>
      <c r="AH73" s="87" t="s">
        <v>105</v>
      </c>
      <c r="AI73" s="57" t="s">
        <v>10</v>
      </c>
    </row>
    <row r="74" spans="1:35" ht="180.75" thickBot="1" x14ac:dyDescent="0.25">
      <c r="A74" s="227"/>
      <c r="B74" s="237"/>
      <c r="C74" s="231"/>
      <c r="D74" s="56">
        <v>2</v>
      </c>
      <c r="E74" s="55" t="s">
        <v>204</v>
      </c>
      <c r="F74" s="96"/>
      <c r="G74" s="96"/>
      <c r="H74" s="96"/>
      <c r="I74" s="95"/>
      <c r="J74" s="96"/>
      <c r="K74" s="96"/>
      <c r="L74" s="95"/>
      <c r="M74" s="96"/>
      <c r="N74" s="96"/>
      <c r="O74" s="96"/>
      <c r="P74" s="96"/>
      <c r="Q74" s="96"/>
      <c r="R74" s="133" t="s">
        <v>194</v>
      </c>
      <c r="S74" s="133" t="s">
        <v>186</v>
      </c>
      <c r="T74" s="56" t="s">
        <v>205</v>
      </c>
      <c r="U74" s="129">
        <v>1</v>
      </c>
      <c r="V74" s="81">
        <v>2</v>
      </c>
      <c r="W74" s="77">
        <v>3</v>
      </c>
      <c r="X74" s="75">
        <f t="shared" si="0"/>
        <v>0.66666666666666663</v>
      </c>
      <c r="Y74" s="210"/>
      <c r="Z74" s="168" t="s">
        <v>326</v>
      </c>
      <c r="AA74" s="56" t="s">
        <v>205</v>
      </c>
      <c r="AB74" s="129">
        <v>1</v>
      </c>
      <c r="AC74" s="81">
        <v>5</v>
      </c>
      <c r="AD74" s="77">
        <v>5</v>
      </c>
      <c r="AE74" s="187">
        <f t="shared" si="1"/>
        <v>1</v>
      </c>
      <c r="AF74" s="210"/>
      <c r="AG74" s="168" t="s">
        <v>373</v>
      </c>
      <c r="AH74" s="87" t="s">
        <v>105</v>
      </c>
      <c r="AI74" s="57" t="s">
        <v>10</v>
      </c>
    </row>
    <row r="75" spans="1:35" ht="84" x14ac:dyDescent="0.2">
      <c r="A75" s="227"/>
      <c r="B75" s="237"/>
      <c r="C75" s="229" t="s">
        <v>64</v>
      </c>
      <c r="D75" s="56">
        <v>1</v>
      </c>
      <c r="E75" s="55" t="s">
        <v>63</v>
      </c>
      <c r="F75" s="101"/>
      <c r="G75" s="101"/>
      <c r="H75" s="101"/>
      <c r="I75" s="101"/>
      <c r="J75" s="101"/>
      <c r="K75" s="101"/>
      <c r="L75" s="108"/>
      <c r="M75" s="108"/>
      <c r="N75" s="108"/>
      <c r="O75" s="108"/>
      <c r="P75" s="108"/>
      <c r="Q75" s="108"/>
      <c r="R75" s="56" t="s">
        <v>68</v>
      </c>
      <c r="S75" s="93" t="s">
        <v>186</v>
      </c>
      <c r="T75" s="132" t="s">
        <v>65</v>
      </c>
      <c r="U75" s="36">
        <v>1</v>
      </c>
      <c r="V75" s="81">
        <v>7</v>
      </c>
      <c r="W75" s="77">
        <v>0</v>
      </c>
      <c r="X75" s="75" t="e">
        <f t="shared" si="0"/>
        <v>#DIV/0!</v>
      </c>
      <c r="Y75" s="210"/>
      <c r="Z75" s="183" t="s">
        <v>353</v>
      </c>
      <c r="AA75" s="186" t="s">
        <v>65</v>
      </c>
      <c r="AB75" s="36">
        <v>1</v>
      </c>
      <c r="AC75" s="81">
        <v>3</v>
      </c>
      <c r="AD75" s="77">
        <v>3</v>
      </c>
      <c r="AE75" s="187">
        <f t="shared" si="1"/>
        <v>1</v>
      </c>
      <c r="AF75" s="210"/>
      <c r="AG75" s="205" t="s">
        <v>401</v>
      </c>
      <c r="AH75" s="87" t="s">
        <v>107</v>
      </c>
      <c r="AI75" s="57" t="s">
        <v>109</v>
      </c>
    </row>
    <row r="76" spans="1:35" ht="84" x14ac:dyDescent="0.2">
      <c r="A76" s="227"/>
      <c r="B76" s="237"/>
      <c r="C76" s="230"/>
      <c r="D76" s="56">
        <v>2</v>
      </c>
      <c r="E76" s="55" t="s">
        <v>66</v>
      </c>
      <c r="F76" s="101"/>
      <c r="G76" s="101"/>
      <c r="H76" s="101"/>
      <c r="I76" s="101"/>
      <c r="J76" s="101"/>
      <c r="K76" s="101"/>
      <c r="L76" s="108"/>
      <c r="M76" s="108"/>
      <c r="N76" s="108"/>
      <c r="O76" s="108"/>
      <c r="P76" s="108"/>
      <c r="Q76" s="108"/>
      <c r="R76" s="56" t="s">
        <v>67</v>
      </c>
      <c r="S76" s="116" t="s">
        <v>186</v>
      </c>
      <c r="T76" s="132" t="s">
        <v>221</v>
      </c>
      <c r="U76" s="17">
        <v>1</v>
      </c>
      <c r="V76" s="81">
        <v>2</v>
      </c>
      <c r="W76" s="77">
        <v>2</v>
      </c>
      <c r="X76" s="75">
        <f t="shared" si="0"/>
        <v>1</v>
      </c>
      <c r="Y76" s="210"/>
      <c r="Z76" s="183" t="s">
        <v>354</v>
      </c>
      <c r="AA76" s="186" t="s">
        <v>221</v>
      </c>
      <c r="AB76" s="17">
        <v>1</v>
      </c>
      <c r="AC76" s="81">
        <v>7</v>
      </c>
      <c r="AD76" s="77">
        <v>7</v>
      </c>
      <c r="AE76" s="187">
        <f t="shared" si="1"/>
        <v>1</v>
      </c>
      <c r="AF76" s="210"/>
      <c r="AG76" s="206" t="s">
        <v>402</v>
      </c>
      <c r="AH76" s="87" t="s">
        <v>107</v>
      </c>
      <c r="AI76" s="57" t="s">
        <v>109</v>
      </c>
    </row>
    <row r="77" spans="1:35" ht="84" customHeight="1" x14ac:dyDescent="0.2">
      <c r="A77" s="227"/>
      <c r="B77" s="237"/>
      <c r="C77" s="230"/>
      <c r="D77" s="56">
        <v>3</v>
      </c>
      <c r="E77" s="55" t="s">
        <v>11</v>
      </c>
      <c r="F77" s="101"/>
      <c r="G77" s="101"/>
      <c r="H77" s="101"/>
      <c r="I77" s="101"/>
      <c r="J77" s="101"/>
      <c r="K77" s="101"/>
      <c r="L77" s="108"/>
      <c r="M77" s="108"/>
      <c r="N77" s="108"/>
      <c r="O77" s="108"/>
      <c r="P77" s="108"/>
      <c r="Q77" s="108"/>
      <c r="R77" s="56" t="s">
        <v>69</v>
      </c>
      <c r="S77" s="56" t="s">
        <v>179</v>
      </c>
      <c r="T77" s="56" t="s">
        <v>222</v>
      </c>
      <c r="U77" s="37">
        <v>1</v>
      </c>
      <c r="V77" s="81">
        <v>2</v>
      </c>
      <c r="W77" s="77">
        <v>2</v>
      </c>
      <c r="X77" s="75">
        <f t="shared" si="0"/>
        <v>1</v>
      </c>
      <c r="Y77" s="210"/>
      <c r="Z77" s="183" t="s">
        <v>355</v>
      </c>
      <c r="AA77" s="56" t="s">
        <v>222</v>
      </c>
      <c r="AB77" s="37">
        <v>1</v>
      </c>
      <c r="AC77" s="81">
        <v>1</v>
      </c>
      <c r="AD77" s="77">
        <v>1</v>
      </c>
      <c r="AE77" s="187">
        <f t="shared" si="1"/>
        <v>1</v>
      </c>
      <c r="AF77" s="210"/>
      <c r="AG77" s="206" t="s">
        <v>403</v>
      </c>
      <c r="AH77" s="87" t="s">
        <v>107</v>
      </c>
      <c r="AI77" s="57" t="s">
        <v>109</v>
      </c>
    </row>
    <row r="78" spans="1:35" ht="72" x14ac:dyDescent="0.2">
      <c r="A78" s="227"/>
      <c r="B78" s="237"/>
      <c r="C78" s="230"/>
      <c r="D78" s="56">
        <v>4</v>
      </c>
      <c r="E78" s="55" t="s">
        <v>220</v>
      </c>
      <c r="F78" s="101"/>
      <c r="G78" s="101"/>
      <c r="H78" s="101"/>
      <c r="I78" s="101"/>
      <c r="J78" s="101"/>
      <c r="K78" s="101"/>
      <c r="L78" s="108"/>
      <c r="M78" s="108"/>
      <c r="N78" s="108"/>
      <c r="O78" s="108"/>
      <c r="P78" s="108"/>
      <c r="Q78" s="108"/>
      <c r="R78" s="56" t="s">
        <v>12</v>
      </c>
      <c r="S78" s="56" t="s">
        <v>179</v>
      </c>
      <c r="T78" s="56" t="s">
        <v>223</v>
      </c>
      <c r="U78" s="17">
        <v>1</v>
      </c>
      <c r="V78" s="81">
        <v>10</v>
      </c>
      <c r="W78" s="77">
        <v>10</v>
      </c>
      <c r="X78" s="75">
        <f t="shared" si="0"/>
        <v>1</v>
      </c>
      <c r="Y78" s="210"/>
      <c r="Z78" s="183" t="s">
        <v>356</v>
      </c>
      <c r="AA78" s="56" t="s">
        <v>223</v>
      </c>
      <c r="AB78" s="17">
        <v>1</v>
      </c>
      <c r="AC78" s="81">
        <v>1</v>
      </c>
      <c r="AD78" s="77">
        <v>1</v>
      </c>
      <c r="AE78" s="187">
        <f t="shared" si="1"/>
        <v>1</v>
      </c>
      <c r="AF78" s="210"/>
      <c r="AG78" s="206" t="s">
        <v>404</v>
      </c>
      <c r="AH78" s="87" t="s">
        <v>107</v>
      </c>
      <c r="AI78" s="57" t="s">
        <v>109</v>
      </c>
    </row>
    <row r="79" spans="1:35" ht="108" x14ac:dyDescent="0.2">
      <c r="A79" s="227"/>
      <c r="B79" s="237"/>
      <c r="C79" s="230"/>
      <c r="D79" s="91">
        <v>5</v>
      </c>
      <c r="E79" s="55" t="s">
        <v>224</v>
      </c>
      <c r="F79" s="29"/>
      <c r="G79" s="29"/>
      <c r="H79" s="46"/>
      <c r="I79" s="101"/>
      <c r="J79" s="46"/>
      <c r="K79" s="46"/>
      <c r="L79" s="47"/>
      <c r="M79" s="108"/>
      <c r="N79" s="47"/>
      <c r="O79" s="47"/>
      <c r="P79" s="47"/>
      <c r="Q79" s="108"/>
      <c r="R79" s="56" t="s">
        <v>7</v>
      </c>
      <c r="S79" s="56" t="s">
        <v>186</v>
      </c>
      <c r="T79" s="56" t="s">
        <v>225</v>
      </c>
      <c r="U79" s="19">
        <v>3</v>
      </c>
      <c r="V79" s="81">
        <v>1</v>
      </c>
      <c r="W79" s="77">
        <v>3</v>
      </c>
      <c r="X79" s="75">
        <f t="shared" ref="X79:X82" si="3">+V79/W79</f>
        <v>0.33333333333333331</v>
      </c>
      <c r="Y79" s="210"/>
      <c r="Z79" s="183" t="s">
        <v>357</v>
      </c>
      <c r="AA79" s="56" t="s">
        <v>225</v>
      </c>
      <c r="AB79" s="19">
        <v>3</v>
      </c>
      <c r="AC79" s="81">
        <v>1</v>
      </c>
      <c r="AD79" s="77">
        <v>3</v>
      </c>
      <c r="AE79" s="187">
        <f t="shared" ref="AE79:AE82" si="4">+AC79/AD79</f>
        <v>0.33333333333333331</v>
      </c>
      <c r="AF79" s="210"/>
      <c r="AG79" s="206" t="s">
        <v>405</v>
      </c>
      <c r="AH79" s="87" t="s">
        <v>107</v>
      </c>
      <c r="AI79" s="57" t="s">
        <v>109</v>
      </c>
    </row>
    <row r="80" spans="1:35" ht="108.75" thickBot="1" x14ac:dyDescent="0.25">
      <c r="A80" s="227"/>
      <c r="B80" s="237"/>
      <c r="C80" s="231"/>
      <c r="D80" s="65">
        <v>6</v>
      </c>
      <c r="E80" s="55" t="s">
        <v>204</v>
      </c>
      <c r="F80" s="96"/>
      <c r="G80" s="96"/>
      <c r="H80" s="96"/>
      <c r="I80" s="95"/>
      <c r="J80" s="96"/>
      <c r="K80" s="96"/>
      <c r="L80" s="95"/>
      <c r="M80" s="96"/>
      <c r="N80" s="96"/>
      <c r="O80" s="96"/>
      <c r="P80" s="96"/>
      <c r="Q80" s="96"/>
      <c r="R80" s="133" t="s">
        <v>194</v>
      </c>
      <c r="S80" s="133" t="s">
        <v>186</v>
      </c>
      <c r="T80" s="56" t="s">
        <v>205</v>
      </c>
      <c r="U80" s="129">
        <v>1</v>
      </c>
      <c r="V80" s="81">
        <v>3</v>
      </c>
      <c r="W80" s="77">
        <v>3</v>
      </c>
      <c r="X80" s="75">
        <f t="shared" si="3"/>
        <v>1</v>
      </c>
      <c r="Y80" s="210"/>
      <c r="Z80" s="193" t="s">
        <v>358</v>
      </c>
      <c r="AA80" s="56" t="s">
        <v>205</v>
      </c>
      <c r="AB80" s="129">
        <v>1</v>
      </c>
      <c r="AC80" s="81">
        <v>3</v>
      </c>
      <c r="AD80" s="77">
        <v>3</v>
      </c>
      <c r="AE80" s="187">
        <f t="shared" si="4"/>
        <v>1</v>
      </c>
      <c r="AF80" s="210"/>
      <c r="AG80" s="184" t="s">
        <v>406</v>
      </c>
      <c r="AH80" s="87" t="s">
        <v>107</v>
      </c>
      <c r="AI80" s="57" t="s">
        <v>151</v>
      </c>
    </row>
    <row r="81" spans="1:35" ht="72.75" thickBot="1" x14ac:dyDescent="0.25">
      <c r="A81" s="227"/>
      <c r="B81" s="237"/>
      <c r="C81" s="229" t="s">
        <v>70</v>
      </c>
      <c r="D81" s="91">
        <v>1</v>
      </c>
      <c r="E81" s="55" t="s">
        <v>228</v>
      </c>
      <c r="F81" s="59"/>
      <c r="G81" s="59"/>
      <c r="H81" s="60"/>
      <c r="I81" s="59"/>
      <c r="J81" s="59"/>
      <c r="K81" s="60"/>
      <c r="L81" s="61"/>
      <c r="M81" s="61"/>
      <c r="N81" s="62"/>
      <c r="O81" s="61"/>
      <c r="P81" s="61"/>
      <c r="Q81" s="62"/>
      <c r="R81" s="70" t="s">
        <v>227</v>
      </c>
      <c r="S81" s="56" t="s">
        <v>186</v>
      </c>
      <c r="T81" s="63" t="s">
        <v>226</v>
      </c>
      <c r="U81" s="129">
        <v>1</v>
      </c>
      <c r="V81" s="106" t="s">
        <v>378</v>
      </c>
      <c r="W81" s="107" t="s">
        <v>378</v>
      </c>
      <c r="X81" s="75" t="e">
        <f t="shared" si="3"/>
        <v>#VALUE!</v>
      </c>
      <c r="Y81" s="210"/>
      <c r="Z81" s="185" t="s">
        <v>359</v>
      </c>
      <c r="AA81" s="10" t="s">
        <v>226</v>
      </c>
      <c r="AB81" s="129">
        <v>1</v>
      </c>
      <c r="AC81" s="106" t="s">
        <v>378</v>
      </c>
      <c r="AD81" s="107" t="s">
        <v>378</v>
      </c>
      <c r="AE81" s="187" t="e">
        <f t="shared" si="4"/>
        <v>#VALUE!</v>
      </c>
      <c r="AF81" s="210"/>
      <c r="AG81" s="200" t="s">
        <v>379</v>
      </c>
      <c r="AH81" s="87" t="s">
        <v>107</v>
      </c>
      <c r="AI81" s="57" t="s">
        <v>109</v>
      </c>
    </row>
    <row r="82" spans="1:35" ht="96.75" thickBot="1" x14ac:dyDescent="0.25">
      <c r="A82" s="254"/>
      <c r="B82" s="255"/>
      <c r="C82" s="256"/>
      <c r="D82" s="7">
        <v>2</v>
      </c>
      <c r="E82" s="197" t="s">
        <v>204</v>
      </c>
      <c r="F82" s="198"/>
      <c r="G82" s="198"/>
      <c r="H82" s="198"/>
      <c r="I82" s="199"/>
      <c r="J82" s="198"/>
      <c r="K82" s="198"/>
      <c r="L82" s="199"/>
      <c r="M82" s="198"/>
      <c r="N82" s="198"/>
      <c r="O82" s="198"/>
      <c r="P82" s="198"/>
      <c r="Q82" s="198"/>
      <c r="R82" s="70" t="s">
        <v>194</v>
      </c>
      <c r="S82" s="70" t="s">
        <v>186</v>
      </c>
      <c r="T82" s="7" t="s">
        <v>205</v>
      </c>
      <c r="U82" s="194">
        <v>1</v>
      </c>
      <c r="V82" s="82">
        <v>3</v>
      </c>
      <c r="W82" s="83">
        <v>3</v>
      </c>
      <c r="X82" s="192">
        <f t="shared" si="3"/>
        <v>1</v>
      </c>
      <c r="Y82" s="212"/>
      <c r="Z82" s="184" t="s">
        <v>358</v>
      </c>
      <c r="AA82" s="70" t="s">
        <v>205</v>
      </c>
      <c r="AB82" s="196">
        <v>1</v>
      </c>
      <c r="AC82" s="82">
        <v>3</v>
      </c>
      <c r="AD82" s="83">
        <v>3</v>
      </c>
      <c r="AE82" s="191">
        <f t="shared" si="4"/>
        <v>1</v>
      </c>
      <c r="AF82" s="212"/>
      <c r="AG82" s="195" t="s">
        <v>380</v>
      </c>
      <c r="AH82" s="88" t="s">
        <v>107</v>
      </c>
      <c r="AI82" s="64" t="s">
        <v>151</v>
      </c>
    </row>
    <row r="86" spans="1:35" ht="14.25" x14ac:dyDescent="0.2">
      <c r="T86" s="243" t="s">
        <v>131</v>
      </c>
      <c r="U86" s="243"/>
      <c r="V86" s="243"/>
      <c r="W86" s="243"/>
      <c r="X86" s="243"/>
      <c r="Y86" s="74">
        <f>COUNTIF(Y4:Y82,"100%")</f>
        <v>0</v>
      </c>
    </row>
    <row r="87" spans="1:35" ht="14.25" x14ac:dyDescent="0.2">
      <c r="T87" s="243" t="s">
        <v>132</v>
      </c>
      <c r="U87" s="243"/>
      <c r="V87" s="243"/>
      <c r="W87" s="243"/>
      <c r="X87" s="243"/>
      <c r="Y87" s="73">
        <f>5-Y86</f>
        <v>5</v>
      </c>
    </row>
    <row r="88" spans="1:35" ht="14.25" x14ac:dyDescent="0.2">
      <c r="T88" s="243" t="s">
        <v>133</v>
      </c>
      <c r="U88" s="243"/>
      <c r="V88" s="243"/>
      <c r="W88" s="243"/>
      <c r="X88" s="243"/>
      <c r="Y88" s="73">
        <v>5</v>
      </c>
    </row>
    <row r="89" spans="1:35" ht="14.25" x14ac:dyDescent="0.2">
      <c r="T89" s="240" t="s">
        <v>125</v>
      </c>
      <c r="U89" s="241"/>
      <c r="V89" s="241"/>
      <c r="W89" s="241"/>
      <c r="X89" s="242"/>
      <c r="Y89" s="73">
        <f>COUNTIF(X5:X82,"100%")</f>
        <v>30</v>
      </c>
    </row>
    <row r="90" spans="1:35" ht="14.25" x14ac:dyDescent="0.2">
      <c r="T90" s="240" t="s">
        <v>124</v>
      </c>
      <c r="U90" s="241"/>
      <c r="V90" s="241"/>
      <c r="W90" s="241"/>
      <c r="X90" s="242"/>
      <c r="Y90" s="73">
        <f>COUNT(X5:X82)</f>
        <v>70</v>
      </c>
    </row>
    <row r="91" spans="1:35" ht="14.25" x14ac:dyDescent="0.2">
      <c r="T91" s="240" t="s">
        <v>123</v>
      </c>
      <c r="U91" s="241"/>
      <c r="V91" s="241"/>
      <c r="W91" s="241"/>
      <c r="X91" s="242"/>
      <c r="Y91" s="72">
        <f>Y89/Y90</f>
        <v>0.42857142857142855</v>
      </c>
    </row>
    <row r="92" spans="1:35" ht="14.25" x14ac:dyDescent="0.2">
      <c r="T92" s="243" t="s">
        <v>135</v>
      </c>
      <c r="U92" s="243"/>
      <c r="V92" s="243"/>
      <c r="W92" s="243"/>
      <c r="X92" s="243"/>
      <c r="Y92" s="72" t="e">
        <f>(X5+X6+X94+X7+X9+X10+X11+X14+X15+X17+#REF!+X18+X23+#REF!+X27+X29+X30+X31+X32+#REF!+#REF!+X41+X42+#REF!+X48+X49+#REF!+X57+X61+#REF!+X62+X64+X65+X67+#REF!+X68+X72+X73+X75+X76+X77+X78+#REF!+X80+X82)/48</f>
        <v>#REF!</v>
      </c>
    </row>
    <row r="93" spans="1:35" ht="14.25" x14ac:dyDescent="0.2">
      <c r="T93" s="243" t="s">
        <v>122</v>
      </c>
      <c r="U93" s="243"/>
      <c r="V93" s="243"/>
      <c r="W93" s="243"/>
      <c r="X93" s="243"/>
      <c r="Y93" s="72" t="e">
        <f>(Y5+Y27+Y49+Y65+Y68)/5</f>
        <v>#DIV/0!</v>
      </c>
    </row>
    <row r="101" spans="13:13" x14ac:dyDescent="0.2">
      <c r="M101" s="3">
        <f>COUNTIF(M4:M99,"100%")</f>
        <v>0</v>
      </c>
    </row>
  </sheetData>
  <mergeCells count="75">
    <mergeCell ref="B1:AI1"/>
    <mergeCell ref="AH2:AI2"/>
    <mergeCell ref="V3:Z3"/>
    <mergeCell ref="V2:Z2"/>
    <mergeCell ref="B6:B17"/>
    <mergeCell ref="C6:C14"/>
    <mergeCell ref="C15:C17"/>
    <mergeCell ref="R11:R12"/>
    <mergeCell ref="Y5:Y25"/>
    <mergeCell ref="T2:T4"/>
    <mergeCell ref="U2:U4"/>
    <mergeCell ref="S2:S4"/>
    <mergeCell ref="B22:B23"/>
    <mergeCell ref="B24:B26"/>
    <mergeCell ref="C24:C26"/>
    <mergeCell ref="R2:R4"/>
    <mergeCell ref="D3:D4"/>
    <mergeCell ref="E3:E4"/>
    <mergeCell ref="F3:Q3"/>
    <mergeCell ref="C44:C45"/>
    <mergeCell ref="B33:B4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C52:C56"/>
    <mergeCell ref="A65:A67"/>
    <mergeCell ref="B49:B51"/>
    <mergeCell ref="B65:B66"/>
    <mergeCell ref="T90:X90"/>
    <mergeCell ref="Y49:Y64"/>
    <mergeCell ref="T91:X91"/>
    <mergeCell ref="T93:X93"/>
    <mergeCell ref="T92:X92"/>
    <mergeCell ref="Y65:Y67"/>
    <mergeCell ref="Y68:Y82"/>
    <mergeCell ref="T86:X86"/>
    <mergeCell ref="T87:X87"/>
    <mergeCell ref="T88:X88"/>
    <mergeCell ref="T89:X89"/>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 ref="AF27:AF48"/>
    <mergeCell ref="AF49:AF64"/>
    <mergeCell ref="AF65:AF67"/>
    <mergeCell ref="AF68:AF82"/>
    <mergeCell ref="AA2:AA4"/>
    <mergeCell ref="AB2:AB4"/>
    <mergeCell ref="AC2:AG2"/>
    <mergeCell ref="AC3:AG3"/>
    <mergeCell ref="AF5:AF2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Junio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2017-02-14T13:23:46Z</cp:lastPrinted>
  <dcterms:created xsi:type="dcterms:W3CDTF">2016-05-18T14:48:35Z</dcterms:created>
  <dcterms:modified xsi:type="dcterms:W3CDTF">2018-09-26T15:03:45Z</dcterms:modified>
</cp:coreProperties>
</file>